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65" windowWidth="12120" windowHeight="6705" activeTab="8"/>
  </bookViews>
  <sheets>
    <sheet name="Дод1" sheetId="1" r:id="rId1"/>
    <sheet name="Дод2" sheetId="2" r:id="rId2"/>
    <sheet name="Лист3" sheetId="3" r:id="rId3"/>
    <sheet name="Дод 4" sheetId="4" r:id="rId4"/>
    <sheet name="Дод 5" sheetId="5" r:id="rId5"/>
    <sheet name="Дод 5.1" sheetId="6" r:id="rId6"/>
    <sheet name="Дод 5.2" sheetId="7" r:id="rId7"/>
    <sheet name="Дод.6" sheetId="8" r:id="rId8"/>
    <sheet name="Дод.7" sheetId="9" r:id="rId9"/>
  </sheets>
  <definedNames>
    <definedName name="_xlfn.AGGREGATE" hidden="1">#NAME?</definedName>
    <definedName name="_xlnm.Print_Titles" localSheetId="7">'Дод.6'!$7:$8</definedName>
    <definedName name="_xlnm.Print_Titles" localSheetId="8">'Дод.7'!$5:$7</definedName>
    <definedName name="_xlnm.Print_Titles" localSheetId="2">'Лист3'!$8:$12</definedName>
    <definedName name="_xlnm.Print_Area" localSheetId="4">'Дод 5'!$A$1:$AC$49</definedName>
    <definedName name="_xlnm.Print_Area" localSheetId="5">'Дод 5.1'!$A$1:$X$50</definedName>
    <definedName name="_xlnm.Print_Area" localSheetId="7">'Дод.6'!$A$1:$J$55</definedName>
    <definedName name="_xlnm.Print_Area" localSheetId="8">'Дод.7'!$A$1:$K$71</definedName>
  </definedNames>
  <calcPr fullCalcOnLoad="1"/>
</workbook>
</file>

<file path=xl/sharedStrings.xml><?xml version="1.0" encoding="utf-8"?>
<sst xmlns="http://schemas.openxmlformats.org/spreadsheetml/2006/main" count="1078" uniqueCount="621">
  <si>
    <t>Капітальний ремонт внутрішніх електричних мереж, покрівлі, енергоефективна реновація будівлі Ладанської амбулаторії загальної практики сімейної медицини, що знаходиться за адресою: вул. Миру, 85, в смт. Ладан Прилуцького району Чернігівської області (Субвенція з держ. бюджету місцевим бюджетам на здійснення заходів щодо соціально-економічного розвитку окремих територій розп КМУ 500 від 10.07.19)</t>
  </si>
  <si>
    <t>Капітальний ремонт приміщень будівлі Ладанської амбулаторії загальної практики сімейної медицини, що знаходиться за адресою: вул. Миру, 85, в смт. Ладан Прилуцького району Чернігівської області (Субвенція з держ. бюджету місцевим бюджетам на здійснення заходів щодо соціально-економічного розвитку окремих територій розп КМУ 500 від 10.07.19)</t>
  </si>
  <si>
    <t>Капітальний ремонт зовнішніх мереж теплопостачання та внутрішньої системи опалення, санвузла будівлі Ладанської амбулаторії загальної практики сімейної медицини, що знаходиться за адресою: вул. Миру, 85, в смт. Ладан Прилуцького району Чернігівської області (Субвенція з держ. бюджету місцевим бюджетам на здійснення заходів щодо соціально-економічного розвитку окремих територій розп КМУ 500 від 10.07.19)</t>
  </si>
  <si>
    <t>Капітальний ремонт покрівлі та заміна вікон і дверей будівлі Ладанської амбулаторії загальної практики сімейної медицини, що знаходиться за адресою: вул. Миру, 85, в смт. Ладан Прилуцького району Чернігівської області (Субвенція з держ. бюджету місцевим бюджетам на здійснення заходів щодо соціально-економічного розвитку окремих територій розп КМУ 500 від 10.07.19)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</si>
  <si>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</si>
  <si>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</si>
  <si>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Фінансування за типом боргового зобов’язання</t>
  </si>
  <si>
    <t>до рішення районної ради "Про внесення змін до рішення районної ради від 21 грудня 2018 року №3-38/VII "Про районний бюджет  на 2019 рік"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</si>
  <si>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</si>
  <si>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Інші субвенції з місцевого бюджету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</si>
  <si>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</si>
  <si>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</si>
  <si>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</si>
  <si>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</si>
  <si>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</si>
  <si>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Додаток 2</t>
  </si>
  <si>
    <t>Продовження додатку 5</t>
  </si>
  <si>
    <t>Розподіл коштів бюджету розвитку районного бюджету за об'єктами у 2019 році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</si>
  <si>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</si>
  <si>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</si>
  <si>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</si>
  <si>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</si>
  <si>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</si>
  <si>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 xml:space="preserve"> 0611020</t>
  </si>
  <si>
    <t>Капітальні видатки</t>
  </si>
  <si>
    <t>Забезпечення діяльності інших закладів у сфері освіти</t>
  </si>
  <si>
    <t>0611161</t>
  </si>
  <si>
    <t>Утримання та навчально-тренувальна робота комунальних дитячо-юнацьких спортивних шкіл</t>
  </si>
  <si>
    <t xml:space="preserve"> 0615031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</si>
  <si>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</si>
  <si>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 0617361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</si>
  <si>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</si>
  <si>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 xml:space="preserve"> 0813104</t>
  </si>
  <si>
    <t xml:space="preserve">    Х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</si>
  <si>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</si>
  <si>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надання державної підтримки особам з особливими освітніми потребами за рахунок відповідної субвенції з державного бюджету (ККД 41051200)</t>
  </si>
  <si>
    <t xml:space="preserve">Програма  розвитку та підтримки комунального некомерційного підприємства «Центр первинної медико-санітарної допомоги» Прилуцької районної ради Чернігівської області на 2019 рік
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</si>
  <si>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 (ККД 41040200)</t>
  </si>
  <si>
    <t>здійснення переданих видатків у сфері охорони здоров’я за рахунок коштів медичної субвенції (ККД 41051500)</t>
  </si>
  <si>
    <t>Рішення  районної ради від 23.11.2018  №5-36/VII</t>
  </si>
  <si>
    <t>Рішення районної ради від 23.11.2018  № 4-36/VII.</t>
  </si>
  <si>
    <t>Рішення районної ради  23.12.2016                                   № 9-16/VII</t>
  </si>
  <si>
    <t>Рішення районної ради від 27.03.2018 №4-29/VII</t>
  </si>
  <si>
    <t>Рішення районної ради від 05.12.2018                  № 2 -37/VII.</t>
  </si>
  <si>
    <t>Рішення районної ради 05.12.2018                   № 2-37/VII.</t>
  </si>
  <si>
    <t>Рішення районної ради від 05.12.2018 №3-37/VII.</t>
  </si>
  <si>
    <t>Рішення районної ради від 23.12.2016                    № 12-16/VII</t>
  </si>
  <si>
    <t>Рішення районної ради від 05.12.2018                    № 3-37/VII.</t>
  </si>
  <si>
    <t>Рішення районної ради 26.01.2018 №8-27/VII (зі змінами від 16.05.2018                      №17-31/VII)</t>
  </si>
  <si>
    <t>Рішення  районної ради  від 26.10.2018 № 7-35/VII</t>
  </si>
  <si>
    <t>Рішення районної ради від 26.10.2018  № 8-35/VII (із змінами від 05.12.2018    № 5-37/VII).</t>
  </si>
  <si>
    <t>Рішення районної ради від 23.12.2016 № 12-16/VII (зі змінами від16.05.2018   № 15- 31/VII)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</si>
  <si>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</si>
  <si>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Додаток 6
до рішення районної ради "Про внесення змін до рішення районної ради від 21 грудня 2018 року №3-38/VII "Про районний бюджет  на 2019 рік"</t>
  </si>
  <si>
    <t>Додаток  5
до рішення районної ради "Про внесення змін до рішення районної ради від 21 грудня 2018 року №3-38/VII "Про районний бюджет  на 2019 рік"</t>
  </si>
  <si>
    <t>до рішення районної ради "Про внесення змін до рішення районної ради від 21 грудня 2018 року №3-38/VII  "Про районний бюджет на 2019 рік"</t>
  </si>
  <si>
    <t>Код                                                                                          Програмної класифікації видатків та кредитування місцевих бюджетів</t>
  </si>
  <si>
    <t>Код                                                    Типової програмної класифікації видатків та кредитування місцевих бюджетів</t>
  </si>
  <si>
    <t>Код                                                                                                                 Функціональної класифікації видатків та кредитування бюджету</t>
  </si>
  <si>
    <t>1161</t>
  </si>
  <si>
    <t>0990</t>
  </si>
  <si>
    <t>5031</t>
  </si>
  <si>
    <t>7361</t>
  </si>
  <si>
    <t>3031</t>
  </si>
  <si>
    <t>3104</t>
  </si>
  <si>
    <t>РОЗПОДІЛ</t>
  </si>
  <si>
    <t>видатків районного бюджету на 2019 рік</t>
  </si>
  <si>
    <t>РАЗОМ</t>
  </si>
  <si>
    <t>видатки споживання</t>
  </si>
  <si>
    <t>видатки розвитку</t>
  </si>
  <si>
    <t>оплата праці</t>
  </si>
  <si>
    <t>комунальні послуги та енергоносії</t>
  </si>
  <si>
    <t>з них.:  видатки за рахунок коштів, що передаються із загального фонду до бюджету розвитку (спеціального фонду)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</si>
  <si>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</si>
  <si>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</si>
  <si>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</si>
  <si>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</si>
  <si>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0212010</t>
  </si>
  <si>
    <t>2010</t>
  </si>
  <si>
    <t>0731</t>
  </si>
  <si>
    <t>Багатопрофільна стаціонарна медична допомога населенню</t>
  </si>
  <si>
    <t>0726</t>
  </si>
  <si>
    <t>Додаток 7
до рішення районної ради "Про внесення змін до рішення районної ради від 21 грудня 2018 року №3-38/VII "Про районний бюджет  на 2019 рік"</t>
  </si>
  <si>
    <t>Утримання та забезпечення діяльності центрів соціальних служб для сім`ї, дітей та молоді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</si>
  <si>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</si>
  <si>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</si>
  <si>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</si>
  <si>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</si>
  <si>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</si>
  <si>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</si>
  <si>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Методичне забезпечення діяльності навчальних закладів</t>
  </si>
  <si>
    <t xml:space="preserve">на виконання доручень виборців відповідно до районної Програми сприяння виконанню депутатських повноважень депутатами Прилуцької районної ради </t>
  </si>
  <si>
    <t xml:space="preserve">з обласного бюджету на виконанн доручень виборців депутатами лблпсної ради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</si>
  <si>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</si>
  <si>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ДОХОДИ
районного бюджету на 2019 рік</t>
  </si>
  <si>
    <t>Інше внутрішнє фінансування</t>
  </si>
  <si>
    <t>Одержано</t>
  </si>
  <si>
    <t>Повернено</t>
  </si>
  <si>
    <t>Інші розрахунки</t>
  </si>
  <si>
    <t>Фінансування за рахунок коштів єдиного казначейського рахунку</t>
  </si>
  <si>
    <t>ФІНАНСУВАННЯ
районного  бюджету на 2019 рік</t>
  </si>
  <si>
    <t>0813049</t>
  </si>
  <si>
    <t>3049</t>
  </si>
  <si>
    <t>Відшкодування послуги з догляду за дитиною до трьох років «муніципальна няня»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</si>
  <si>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</si>
  <si>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</si>
  <si>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на виконання доручень виборців депутатами обласної ради за рахунок іншої субвенції з обласного бюджету</t>
  </si>
  <si>
    <t>0611162</t>
  </si>
  <si>
    <t>1162</t>
  </si>
  <si>
    <t>На співфінансування (3%) об»єкту, що фінансуватиметься за рахунок залишку 
субвенції з державного бюджету на здійснення заходів щодо 
 соціально-економічного розвитку окремих територійщо склався в обл.бюджеті на 01.01.19 -
”Реконструкція дитячого садка в с. Богданівка вул. Широка, 30 Прилуцького району Чернігівської області”</t>
  </si>
  <si>
    <t>На співфінансування (3%) об»єкту, що фінансуватиметься за рахунок залишку 
субвенції з державного бюджету на здійснення заходів щодо 
 соціально-економічного розвитку окремих територій, що склався в обл.бюджеті на 01.01.19 -
”Реконструкція дитячого садка в с. Богданівка вул. Широка, 30 Прилуцького району Чернігівської області”</t>
  </si>
  <si>
    <t>Рішення районної ради від  22.12.2017№8-26/VII ( зі змінами 21.12.2018 №6-38//VІІ)</t>
  </si>
  <si>
    <t>Інші програми та заходи у сфері освіти</t>
  </si>
  <si>
    <t>0613123</t>
  </si>
  <si>
    <t>3123</t>
  </si>
  <si>
    <t>Заходи державної політики з питань сім`ї</t>
  </si>
  <si>
    <t>Здійснення заходів та реалізація проектів на виконання Державної цільової соціальної програми `Молодь України`</t>
  </si>
  <si>
    <t>0615031</t>
  </si>
  <si>
    <t>0617361</t>
  </si>
  <si>
    <t>0813011</t>
  </si>
  <si>
    <t>3011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</si>
  <si>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</si>
  <si>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</si>
  <si>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</si>
  <si>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</si>
  <si>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</si>
  <si>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</si>
  <si>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</si>
  <si>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</si>
  <si>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</si>
  <si>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</si>
  <si>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</si>
  <si>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</si>
  <si>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3032</t>
  </si>
  <si>
    <t>Надання пільг окремим категоріям громадян з оплати послуг зв`язку</t>
  </si>
  <si>
    <t>3033</t>
  </si>
  <si>
    <t>3035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</si>
  <si>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</si>
  <si>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</si>
  <si>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</si>
  <si>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</si>
  <si>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</si>
  <si>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</si>
  <si>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</si>
  <si>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</si>
  <si>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</si>
  <si>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</si>
  <si>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</si>
  <si>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</si>
  <si>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</si>
  <si>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</si>
  <si>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</si>
  <si>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</si>
  <si>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</si>
  <si>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</si>
  <si>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</si>
  <si>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</si>
  <si>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</si>
  <si>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</si>
  <si>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</si>
  <si>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</si>
  <si>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</si>
  <si>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</si>
  <si>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</si>
  <si>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</si>
  <si>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</si>
  <si>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r>
      <t xml:space="preserve">Капітальний ремонт приміщень будівлі Ладанської амбулаторії загальної практики сімейної медицини, що знаходиться за адресою вул. Миру, 85 в смт Ладан Прилуцького району Чернігівської області  </t>
    </r>
    <r>
      <rPr>
        <b/>
        <i/>
        <sz val="11"/>
        <rFont val="Times New Roman"/>
        <family val="1"/>
      </rPr>
      <t>(за рахунок  залишку  субвенції з державного бюджету на здійснення заходів щодо соціально – економічного розвитку окремих територій на 01.01.2019 - 1357000 грн., співфінансування 40710 грн.)</t>
    </r>
  </si>
  <si>
    <t>(грн)</t>
  </si>
  <si>
    <t>Найменування згідно з Класифікацією доходів бюджету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</si>
  <si>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</si>
  <si>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</si>
  <si>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нафти </t>
  </si>
  <si>
    <t>Рентна плата за користування надрами для видобування природного газу </t>
  </si>
  <si>
    <t>Рентна плата за користування надрами для видобування газового конденсату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</si>
  <si>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</si>
  <si>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</si>
  <si>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</si>
  <si>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Усього доходів (без урахування міжбюджетних трансфертів)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</si>
  <si>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</si>
  <si>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</si>
  <si>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</si>
  <si>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</si>
  <si>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</si>
  <si>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</si>
  <si>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X</t>
  </si>
  <si>
    <t>Разом доходів</t>
  </si>
  <si>
    <t>Найменування згідно з Класифікацією фінансування бюджету</t>
  </si>
  <si>
    <t>Фінансування за типом кредитора</t>
  </si>
  <si>
    <t>На початок періоду</t>
  </si>
  <si>
    <t>Загальне фінансування</t>
  </si>
  <si>
    <t>Додаток 3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</si>
  <si>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</si>
  <si>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</si>
  <si>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</si>
  <si>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</si>
  <si>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1017370</t>
  </si>
  <si>
    <t>Фінансове управління  Прилуцької районної державної адміністрації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</si>
  <si>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</si>
  <si>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</si>
  <si>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</si>
  <si>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</si>
  <si>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</si>
  <si>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</si>
  <si>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</si>
  <si>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</si>
  <si>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</si>
  <si>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Реалізація інших заходів щодо соціально-економічного розвитку територій</t>
  </si>
  <si>
    <t>0117370</t>
  </si>
  <si>
    <t>7370</t>
  </si>
  <si>
    <t>0813087</t>
  </si>
  <si>
    <t>для виконання робіт та здійснення авторського та технічного нагляду по об’єкту «Реконструкція системи газопостачання котельні Дідовецького районного будинку культури Прилуцької районної ради Чернігівської області по вул.. Героїв війни, 91 в с. Манжосівка Прилуцького району Чернігівської області з облаштуванням засобів дистанційної передачі даних на комерційному вузлі обліку природного газу»</t>
  </si>
  <si>
    <t>Рішення  районної ради від 29.11.2017 № 7-24/VII (зі змінами від 21.12.2018   № 10-38/VII)</t>
  </si>
  <si>
    <t>Рішення районної ради від 30.06.2017 № 6-19/VІІ</t>
  </si>
  <si>
    <t>Рішення районної ради від 30.12.2015 (із змінами від 23.11.2018  № 3-36/VII)</t>
  </si>
  <si>
    <t>Рішення районної ради від 20.01.2016 № 2-4/УІІ (зі змінами від 21.12.2018                 № 4-38/VII)</t>
  </si>
  <si>
    <t>Рішення районної ради від 30.12.2015 №10-3//VІІ(зі змінами від 21.12.2018 №5-38//VІІ)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</si>
  <si>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</si>
  <si>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</si>
  <si>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3090</t>
  </si>
  <si>
    <t>Видатки на поховання учасників бойових дій та осіб з інвалідністю внаслідок війни</t>
  </si>
  <si>
    <t>0813104</t>
  </si>
  <si>
    <t>3160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</si>
  <si>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</si>
  <si>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</si>
  <si>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</si>
  <si>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</si>
  <si>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</si>
  <si>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</si>
  <si>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</si>
  <si>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1000000</t>
  </si>
  <si>
    <t xml:space="preserve"> Сектор  культури, туризму і релігій Прилуцької районної державної адміністрації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</si>
  <si>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</si>
  <si>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</si>
  <si>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</si>
  <si>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</si>
  <si>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</si>
  <si>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</si>
  <si>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</si>
  <si>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</si>
  <si>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</si>
  <si>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</si>
  <si>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</si>
  <si>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</si>
  <si>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</si>
  <si>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</si>
  <si>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</si>
  <si>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</si>
  <si>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3700000</t>
  </si>
  <si>
    <t>3718700</t>
  </si>
  <si>
    <t>8700</t>
  </si>
  <si>
    <t>Резервний фонд</t>
  </si>
  <si>
    <t>3719770</t>
  </si>
  <si>
    <t>9770</t>
  </si>
  <si>
    <t xml:space="preserve">Продовження додатку 5
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</si>
  <si>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</si>
  <si>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</si>
  <si>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</si>
  <si>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грн.</t>
  </si>
  <si>
    <t>Знам`янка</t>
  </si>
  <si>
    <t>Разом по сільських бюджетах</t>
  </si>
  <si>
    <t>Разом по селищних бюджетах</t>
  </si>
  <si>
    <t>Капітальні видатки (в т.ч. 57000 грн. кошти на виконання депутатських повноважень- на поповнення бібліотечних фондів)</t>
  </si>
  <si>
    <r>
      <t>Капітальні видатки (за рахунок субвенції з обласного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 - на закупівлю дидактичних матеріалів, музичних інструментів, сучасних меблів, комп’ютерного обладнання, відповідного мультимедійного контенту для початкових класі</t>
    </r>
    <r>
      <rPr>
        <b/>
        <sz val="12"/>
        <rFont val="Times New Roman"/>
        <family val="1"/>
      </rPr>
      <t>в201399,49 грн</t>
    </r>
    <r>
      <rPr>
        <sz val="12"/>
        <rFont val="Times New Roman"/>
        <family val="1"/>
      </rPr>
      <t>. та співфінансування</t>
    </r>
    <r>
      <rPr>
        <b/>
        <sz val="12"/>
        <rFont val="Times New Roman"/>
        <family val="1"/>
      </rPr>
      <t xml:space="preserve"> 22378,61 грн</t>
    </r>
    <r>
      <rPr>
        <sz val="12"/>
        <rFont val="Times New Roman"/>
        <family val="1"/>
      </rPr>
      <t xml:space="preserve">.) </t>
    </r>
  </si>
  <si>
    <t xml:space="preserve">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 (ККД 41050900)</t>
  </si>
  <si>
    <t>0816083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</si>
  <si>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</si>
  <si>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піклування,осіб з їх числа</t>
  </si>
  <si>
    <t>"Реконструкція системи газопостачання блочно-модульної котельні по вул. Київській,220 в м. Прилуки Чернігівської області"</t>
  </si>
  <si>
    <t>ОТГ смт.М.Дівиця</t>
  </si>
  <si>
    <t>ОТГ смт.Линовиця</t>
  </si>
  <si>
    <t>Білорічиця</t>
  </si>
  <si>
    <t>Білошапки</t>
  </si>
  <si>
    <t>Богданівка</t>
  </si>
  <si>
    <t>Валки</t>
  </si>
  <si>
    <t>Дідівці</t>
  </si>
  <si>
    <t>Д.Гай</t>
  </si>
  <si>
    <t>Заїзд</t>
  </si>
  <si>
    <t>Замістя</t>
  </si>
  <si>
    <t>Івківці</t>
  </si>
  <si>
    <t>Канівщина</t>
  </si>
  <si>
    <t>Ковтунівка</t>
  </si>
  <si>
    <t>Колісники</t>
  </si>
  <si>
    <t>Красляни</t>
  </si>
  <si>
    <t>Крутоярівка</t>
  </si>
  <si>
    <t>Л.Сорочинці</t>
  </si>
  <si>
    <t>Мазки</t>
  </si>
  <si>
    <t>Малківка</t>
  </si>
  <si>
    <t>Нетяжино</t>
  </si>
  <si>
    <t>Охіньки</t>
  </si>
  <si>
    <t>Переволочна</t>
  </si>
  <si>
    <t>Піддубівка</t>
  </si>
  <si>
    <t>Погреби</t>
  </si>
  <si>
    <t>Рудівка</t>
  </si>
  <si>
    <t>Ряшки</t>
  </si>
  <si>
    <t>Сергіївка</t>
  </si>
  <si>
    <t>Смош</t>
  </si>
  <si>
    <t>Сухополова</t>
  </si>
  <si>
    <t>Удайці</t>
  </si>
  <si>
    <t>Яблунівка</t>
  </si>
  <si>
    <t>Ладан</t>
  </si>
  <si>
    <t>Найменування бюджету - одержувача/ надавача міжбюджетного трансферту</t>
  </si>
  <si>
    <t>Міжбюджетні трансферти  на 2019 рік</t>
  </si>
  <si>
    <t xml:space="preserve">Код </t>
  </si>
  <si>
    <t>Трансферти з інших місцевих бюджетів</t>
  </si>
  <si>
    <t>субвенції</t>
  </si>
  <si>
    <t>спеціального фонду на:</t>
  </si>
  <si>
    <t>усього</t>
  </si>
  <si>
    <t>УСЬОГО</t>
  </si>
  <si>
    <t>Інші дотації з місцевого бюджету (ККД 41040400)</t>
  </si>
  <si>
    <t>на фінансування видатків  на соціальний захист та соціальне забезпечення згідно районних програм</t>
  </si>
  <si>
    <t>Інші субвенції з місцевого бюджету (ККД 41053900)</t>
  </si>
  <si>
    <t>на  фінансування видатків відділу освіти  райдержадміністрації</t>
  </si>
  <si>
    <t>Разом по ОТГ</t>
  </si>
  <si>
    <t>для фінансування видатків центральної районної лікарні (на оплату комунальних послуг та енергоносіїв)</t>
  </si>
  <si>
    <t xml:space="preserve">для фінансування видатків   на оплату комунальних послуг та енергоносіїв,  на розвиток та підтримку комунальних закладів охорони здоров"я, що надають первинну медичну допомогу  </t>
  </si>
  <si>
    <t>Начальник загального відділу виконавчого апарату районної ради                                             Т.І. Косова</t>
  </si>
  <si>
    <t>Начальник загального відділу виконавчого апарату районної ради                                                                        Т.І. Косова</t>
  </si>
  <si>
    <t>для фінансування видатків  територіального центру соціального обслуговування (надання соціальних послуг)</t>
  </si>
  <si>
    <t>з обласного бюджету на пільгове медичне обслуговування осіб,  які постраждали внаслідок Чорнобильської катастрофи</t>
  </si>
  <si>
    <t>з обласного бюджету на поховання учасників бойових дій та осіб з інвалідністю внаслідок війни</t>
  </si>
  <si>
    <t>з обласного бюджету на Програму передачі нетелей багатодітним сім’ям, які проживають у сільській місцевості </t>
  </si>
  <si>
    <t>загального фонду на</t>
  </si>
  <si>
    <t>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(ККД 41050200)</t>
  </si>
  <si>
    <t xml:space="preserve">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(ККД 41050300)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</si>
  <si>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будинків(ККД 41050700)</t>
  </si>
  <si>
    <r>
      <t xml:space="preserve">25100000000    </t>
    </r>
    <r>
      <rPr>
        <b/>
        <sz val="20"/>
        <rFont val="Arial"/>
        <family val="2"/>
      </rPr>
      <t>Обласний</t>
    </r>
    <r>
      <rPr>
        <b/>
        <sz val="24"/>
        <rFont val="Arial"/>
        <family val="2"/>
      </rPr>
      <t xml:space="preserve"> </t>
    </r>
    <r>
      <rPr>
        <sz val="18"/>
        <rFont val="Arial"/>
        <family val="2"/>
      </rPr>
      <t>бюджет</t>
    </r>
  </si>
  <si>
    <t>Трансферти іншим  бюджетам</t>
  </si>
  <si>
    <t>Інші субвенції з місцевого бюджету (код 3719770)</t>
  </si>
  <si>
    <t>Субвенція з місцевого бюджету державному бюджету на виконання програм соціально-економічного розвитку регіонів (код 3719800)</t>
  </si>
  <si>
    <t xml:space="preserve">Державний бюджет </t>
  </si>
  <si>
    <t>на утримання дошкільних закладів освіти, сільських, селищних палаців і будинків культури, клубів</t>
  </si>
  <si>
    <t xml:space="preserve">Розподіл витрат районного бюджету на реалізацію місцевих/регіональних програм у 2019 році
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</si>
  <si>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</si>
  <si>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</si>
  <si>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</si>
  <si>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</si>
  <si>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</si>
  <si>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</si>
  <si>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</si>
  <si>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</si>
  <si>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</si>
  <si>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 тому числі бюджет розвитку</t>
  </si>
  <si>
    <t>0100000</t>
  </si>
  <si>
    <t>Прилуцька районна рада</t>
  </si>
  <si>
    <t>0110000</t>
  </si>
  <si>
    <t>0110180</t>
  </si>
  <si>
    <t>0180</t>
  </si>
  <si>
    <t>0133</t>
  </si>
  <si>
    <t>Інша діяльність у сфері державного управління</t>
  </si>
  <si>
    <t>Районна програма відзначення державних та професійних свят, фінансового забезпечення ефективного виконання депутатських повноважень, представницьких функцій  та інших видатків на 2018-2020 роки</t>
  </si>
  <si>
    <t>0117680</t>
  </si>
  <si>
    <t>7680</t>
  </si>
  <si>
    <t>0490</t>
  </si>
  <si>
    <t>Членські внески до асоціацій органів місцевого самоврядування</t>
  </si>
  <si>
    <t xml:space="preserve"> 0200000</t>
  </si>
  <si>
    <t>Прилуцька районна державна адміністрація</t>
  </si>
  <si>
    <t>0210000</t>
  </si>
  <si>
    <t>0210180</t>
  </si>
  <si>
    <t xml:space="preserve">Програма розвитку комунальної архівної установи "Районний трудовий архів" Прилуцької районної ради на 2019-2021 роки  </t>
  </si>
  <si>
    <t>0212111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</si>
  <si>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</si>
  <si>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</si>
  <si>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Районна програма забезпечення інвалідів, дітей-інвалідів - стомованих хворих технічними засобами на 2017-2019 роки</t>
  </si>
  <si>
    <t>0213112</t>
  </si>
  <si>
    <t>3112</t>
  </si>
  <si>
    <t>Заходи державної політики з питань дітей та їх соціального захисту</t>
  </si>
  <si>
    <t xml:space="preserve">Районна програма соціально-правового захисту дітей на 2019-2021 роки  </t>
  </si>
  <si>
    <t>0213121</t>
  </si>
  <si>
    <t>3121</t>
  </si>
  <si>
    <t>1040</t>
  </si>
  <si>
    <t>Утримання та забезпечення діяльності центрів соціальних служб для сім’ї, дітей та молоді</t>
  </si>
  <si>
    <t>Районна програма "Молодь Прилуччини на 2016-2020 роки"</t>
  </si>
  <si>
    <t>130201</t>
  </si>
  <si>
    <t>0810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</si>
  <si>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</si>
  <si>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 xml:space="preserve">Програма фінансової підтримки фізкультурно-спортивного товариства "Колос" на 2011-2015 роки </t>
  </si>
  <si>
    <t>130204</t>
  </si>
  <si>
    <t>Утримання апарату управління громадських фізкультурно-спортивних організацій (ФСТ "Колос") </t>
  </si>
  <si>
    <t>0217610</t>
  </si>
  <si>
    <t>7610</t>
  </si>
  <si>
    <t>0411</t>
  </si>
  <si>
    <t>Сприяння розвитку малого та середнього підприємництва</t>
  </si>
  <si>
    <t>Програма розвитку малого і середнього підприємництва на 2017-2020 роки по Прилуцькому району</t>
  </si>
  <si>
    <t>0218830</t>
  </si>
  <si>
    <t>Довгострокові кредити індивідуальним забудовникам житла на селі  та їх повернення</t>
  </si>
  <si>
    <t>Районна програма підтримки  індивідуального житлового будівництва та розвитку особистого селянського господарства ”Власний дім” на 2016-2020 роки</t>
  </si>
  <si>
    <t>0218831</t>
  </si>
  <si>
    <t>1060</t>
  </si>
  <si>
    <t xml:space="preserve">Надання кредиту </t>
  </si>
  <si>
    <t>0217110</t>
  </si>
  <si>
    <t>7110</t>
  </si>
  <si>
    <t>0421</t>
  </si>
  <si>
    <t>Реалізація програм в галузі сільського господарства</t>
  </si>
  <si>
    <t>Програма передачі нетелей багатодітним сім'ям, які проживають у сільській місцевості Прилуцького району на 2016-2020 роки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</si>
  <si>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</si>
  <si>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</si>
  <si>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</si>
  <si>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</si>
  <si>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 xml:space="preserve">Цільова соціальна програма
розвитку цивільного захисту Прилуцького району на 2018-2020 роки 
</t>
  </si>
  <si>
    <t>0218220</t>
  </si>
  <si>
    <t>8220</t>
  </si>
  <si>
    <t>0380</t>
  </si>
  <si>
    <t>Заходи та роботи з мобілізаційної підготовки місцевого значення</t>
  </si>
  <si>
    <t>Цільової програми територіальної оборони, мобілізаційної підготовки місцевого значення та забезпечення заходів, пов’язаних із виконанням військового обов’язку та патріотичного виховання молоді на 2018-2019 роки</t>
  </si>
  <si>
    <t>0600000</t>
  </si>
  <si>
    <t>Відділ освіти Прилуцької районної державної адміністрації</t>
  </si>
  <si>
    <t>0610000</t>
  </si>
  <si>
    <t>0611010</t>
  </si>
  <si>
    <t>1010</t>
  </si>
  <si>
    <t>0910</t>
  </si>
  <si>
    <t>Надання дошкільної освіти</t>
  </si>
  <si>
    <t>Харчування учнів у закладах загальної середньої освіти та дітей у дошкільному навчальному закладі "Барвінок" с.Замістя на 2019 рік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</si>
  <si>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</si>
  <si>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</si>
  <si>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</si>
  <si>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</si>
  <si>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1011020</t>
  </si>
  <si>
    <t>Районна програма ”Оздоровлення та відпочинок дітей Прилуцького району” на 2019-2022 роки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</si>
  <si>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</si>
  <si>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</si>
  <si>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</si>
  <si>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Районна програма "Молодь Прилуччини на 2017-2020 роки"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</si>
  <si>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</si>
  <si>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</si>
  <si>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</si>
  <si>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0615011</t>
  </si>
  <si>
    <t>5011</t>
  </si>
  <si>
    <t>Проведення навчально-тренувальних зборів і змагань з олімпійських видів спорту</t>
  </si>
  <si>
    <t>«Розвиток фізичної культури і спорту на 2018-2020 роки» в новій редакції</t>
  </si>
  <si>
    <t>0800000</t>
  </si>
  <si>
    <t>Управління соціального захисту населення  Прилуцької районної державної адміністрації</t>
  </si>
  <si>
    <t>0810000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</si>
  <si>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</si>
  <si>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</si>
  <si>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</si>
  <si>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Районна програма надання інших пільг окремим категоріям громадян Прилуцького району на 2016 - 2020 роки</t>
  </si>
  <si>
    <t>0813031</t>
  </si>
  <si>
    <t>1030</t>
  </si>
  <si>
    <t>Надання інших пільг окремим категоріям громадян відповідно до законодавства</t>
  </si>
  <si>
    <t>0813032</t>
  </si>
  <si>
    <t>1070</t>
  </si>
  <si>
    <t>Надання пільг окремим категоріям громадян з оплати послуг зв'язку</t>
  </si>
  <si>
    <t>0813033</t>
  </si>
  <si>
    <t>Компенсаційні виплати на пільговий проїзд автомобільним транспортом окремим категоріям громадян</t>
  </si>
  <si>
    <t>0813035</t>
  </si>
  <si>
    <t>Компенсаційні виплати за пільговий проїзд окремих категорій громадян на залізничному транспорті</t>
  </si>
  <si>
    <t>Управління агропромислового розвитку Прилуцької райдержадміністрації</t>
  </si>
  <si>
    <t>160903</t>
  </si>
  <si>
    <t xml:space="preserve">Програми в галузі сільського господарства, лісового господарства, рибальства та мисливства </t>
  </si>
  <si>
    <t>Програма передачі нетелей багатодітнимм сім"ям, які проживають у сільській місцевості Прилуцького району на 2012-2015 роки</t>
  </si>
  <si>
    <t>Капітальні видатки (за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бюджету)</t>
  </si>
  <si>
    <t>Фінансове управління Прилуцької районної державної адміністрації (в частині міжбюджетних трансфертів, резервного фонду)</t>
  </si>
  <si>
    <t>Інші субвенції </t>
  </si>
  <si>
    <t xml:space="preserve">Програма на 2013-2015 роки із забезпечення  житлом дітей-сиріт, дітей, позбавлених батьківського 
піклування, та осіб з їх числа
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</si>
  <si>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</si>
  <si>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</si>
  <si>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Районна програма "Надання соціальних послуг особам, які потребують сторонньої допомоги на 2018-2022 роки"</t>
  </si>
  <si>
    <t>0813180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</si>
  <si>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</si>
  <si>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 xml:space="preserve">Районна програма надання пільг інвалідам по зору І та ІІ груп, сім'ям загиблих воїнів – інтернаціоналістів  в Афганістані  та сім’ям загиблих  під час участі в  антитерористичній операції на 2016-2020 роки </t>
  </si>
  <si>
    <t>0813190</t>
  </si>
  <si>
    <t>Соціальний захист ветеранів війни та праці</t>
  </si>
  <si>
    <t xml:space="preserve">Районна  програма підтримки Прилуцької районної організації ветеранів України на 2019-2022 роки  </t>
  </si>
  <si>
    <t>0813192</t>
  </si>
  <si>
    <t>Надання фінансової підтримки громадським організаціям ветеранів і  осіб з інвалідністю, діяльність яких має соціальну спрямованість</t>
  </si>
  <si>
    <t>Фінансове управління  Прилуцької районної державної адміністрації  (в частині  міжбюджетних трансфертів, резервного фонду)</t>
  </si>
  <si>
    <t>3710000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</si>
  <si>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</si>
  <si>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забезпечення виконання Прилуцькою районною державною адміністрацією делегованих їй районною радою повноважень на 2019 - 2020 роки</t>
  </si>
  <si>
    <t xml:space="preserve">Інші субвенції з місцевого бюджету </t>
  </si>
  <si>
    <t>Начальник загального відділу виконавчого апарату районної ради</t>
  </si>
  <si>
    <t>Т.І. Косова</t>
  </si>
  <si>
    <t>Програма сприяння виконанню депутатських повноважень депутатами Прилуцької районної ради на 2019 – 2020 роки</t>
  </si>
  <si>
    <t>Х</t>
  </si>
  <si>
    <t xml:space="preserve"> Х</t>
  </si>
  <si>
    <t>Розрахунок прогнозованого обсягу міжбюджетного трансферту із районного бюджету до бюджетів сіл та селищ на 2019 рік на утримання дошкільних закладів освіти, сільських, селищних палаців і будинків культури, клубів</t>
  </si>
  <si>
    <t>№ з/п</t>
  </si>
  <si>
    <t>Назва адміністративно - територіальної одиниці</t>
  </si>
  <si>
    <t xml:space="preserve">Дошкільна освіта </t>
  </si>
  <si>
    <t>Культура</t>
  </si>
  <si>
    <t>Обсяг міжбюджетного трансферту на 2019 рік  за формулою, грн.</t>
  </si>
  <si>
    <t>Уточнений обсяг трансферту з районного бюджету в 2018 році, грн.                         **</t>
  </si>
  <si>
    <t>Обсяг міжбюджетного трансферту на 2019 рік (остаточний),  грн.</t>
  </si>
  <si>
    <t>КОЕФІЦІЄНТИ  ВПЛИВУ</t>
  </si>
  <si>
    <t>Дитяче населення                       від 0 до 6 років                                                              (DN)</t>
  </si>
  <si>
    <t>Кількість груп на 01.10.2018                                     (G)</t>
  </si>
  <si>
    <t>Кількість дітей, які відвідують ДНЗ на 01.10.2018            (D)</t>
  </si>
  <si>
    <t>Штатна чисельність працівників  ДНЗ на 01.10.2018                         (H1)</t>
  </si>
  <si>
    <t>Видатки на 2019 рік обраховані за формулою,                               грн.</t>
  </si>
  <si>
    <t xml:space="preserve">Чисельність населення станом на 01.01.2018, чол. </t>
  </si>
  <si>
    <t>Неселення, яке обслуговують районні клубні заклади</t>
  </si>
  <si>
    <t>Прикріплене населення                                  (P)</t>
  </si>
  <si>
    <t>Штатна чисельність працівників  БК, клубів  на 01.10.2018                 (H2)</t>
  </si>
  <si>
    <t>Видатки на 2019 рік обраховані за формулою, грн.</t>
  </si>
  <si>
    <t>БІЛОРІЧИЦЯ</t>
  </si>
  <si>
    <t>По дошкільній освіті:</t>
  </si>
  <si>
    <t>БІЛОШАПКИ *</t>
  </si>
  <si>
    <t>Кdn -коефіцієнт впливу дитячого населення -0,03;                                                                     Кg -коефіцієнт впливу кількості груп - 0,07;                                                          Кd - коефіцієнт впливу кількості діт</t>
  </si>
  <si>
    <t>БОГДАНІВКА</t>
  </si>
  <si>
    <t>ВАЛКИ</t>
  </si>
  <si>
    <t>ДІДІВЦІ</t>
  </si>
  <si>
    <t>Д.ГАЙ</t>
  </si>
  <si>
    <t>ЗАЇЗД</t>
  </si>
  <si>
    <t>ЗАМІСТЯ</t>
  </si>
  <si>
    <t>ЗНАМ'ЯНКА *</t>
  </si>
  <si>
    <t>ІВКІВЦІ</t>
  </si>
  <si>
    <t>КАНІВЩИНА</t>
  </si>
  <si>
    <t>КОВТУНІВКА</t>
  </si>
  <si>
    <t>КОЛІСНИКИ</t>
  </si>
  <si>
    <t>КРАСЛЯНИ</t>
  </si>
  <si>
    <t>КРУТОЯРІВКА</t>
  </si>
  <si>
    <t>По культурі :</t>
  </si>
  <si>
    <t>Л.СОРОЧИНЦІ</t>
  </si>
  <si>
    <t>Кn -коефіцієнт впливу прикріпленого населення -0,1;                                                                                                             Кh2-коефіцієнт впливу штатної чисельності працівників - 0,9</t>
  </si>
  <si>
    <t>МАЗКИ</t>
  </si>
  <si>
    <t>МАЛКІВКА</t>
  </si>
  <si>
    <t>НЕТЯЖИНО</t>
  </si>
  <si>
    <t>ОХІНЬКИ</t>
  </si>
  <si>
    <t>ПЕРЕВОЛОЧНА</t>
  </si>
  <si>
    <t>ПІДДУБІВКА</t>
  </si>
  <si>
    <t>ПОГРЕБИ</t>
  </si>
  <si>
    <t>РУДІВКА</t>
  </si>
  <si>
    <t>РЯШКИ</t>
  </si>
  <si>
    <t>СЕРГІЇВКА</t>
  </si>
  <si>
    <t>СМОШ</t>
  </si>
  <si>
    <t>СУХОПОЛОВА</t>
  </si>
  <si>
    <t>УДАЙЦІ</t>
  </si>
  <si>
    <t>ЯБЛУНІВКА</t>
  </si>
  <si>
    <t>по сільських</t>
  </si>
  <si>
    <t>ЛАДАН</t>
  </si>
  <si>
    <t xml:space="preserve">по селищних </t>
  </si>
  <si>
    <t>ВСЬОГО</t>
  </si>
  <si>
    <t>S=(Z7хКdn:Z3хDN) +(Z7х Кg :Z4х G)+(Z7хКd:Z5хD)+(Z7хКh1:Z6хH1)</t>
  </si>
  <si>
    <t>S=(Z12хКn:Z10хP) +(Z12хКh2:Z11хH2)</t>
  </si>
  <si>
    <t>* В Білошапківській сільській раді дитячий садок сезонний</t>
  </si>
  <si>
    <t>** Без врахування бюджетів, що ввійшли до складу Малодівицької та Линовицької ОТГ</t>
  </si>
  <si>
    <t>Рішення районної ради від 24.06.2016 №3-10/ VII (зі змінами від 15.02.2019 №8-39/VII)</t>
  </si>
  <si>
    <t>Рішення районної ради від 23.11.2018 № 6-36/VII (зі змінами від 15.02.2019 №30-39/VІІ)</t>
  </si>
  <si>
    <t>Рішення районної ради від 21.12.2018 №1-38/VII ( зі змінами 15.02.2019 №9-39/VІІ, 24.04.2019)</t>
  </si>
  <si>
    <t>Рішення районної ради від 21.12.2018 №1-38/VII ( зі змінами 15.02.2019 №9-39/VII,  24.04.2019)</t>
  </si>
  <si>
    <t>Рішення районної ради від 29.11.2017 № 7-24/VII (зі змінами від 21.12.2018   № 10-38/VII, 15.02.2019, від 24.04.2019)</t>
  </si>
  <si>
    <t>Рішення районної ради  від 26.10.2018 № 6-35/VII (зі змінами від 24.04.2019)</t>
  </si>
  <si>
    <r>
      <t xml:space="preserve">Крім того, </t>
    </r>
    <r>
      <rPr>
        <b/>
        <sz val="24"/>
        <rFont val="Times New Roman"/>
        <family val="1"/>
      </rPr>
      <t>всього за програмою</t>
    </r>
  </si>
  <si>
    <t>Інші субвенції з місцевого бюджету                                   (нерозподілені видатки)</t>
  </si>
  <si>
    <t>0217370</t>
  </si>
  <si>
    <t>Реконструкція даху із заміною покрівлі терапевтичного корпусу Прилуцької центральної районної лікарні по вул. Київська,98 м.Прилуки Чернігівської області (кошти на виконання депутатських повноважень)</t>
  </si>
  <si>
    <r>
      <t xml:space="preserve">Капітальний ремонт покрівлі та заміна вікон і дверей будівлі Ладанської амбулаторії загальної практики сімейної медицини, що знаходиться за адресою вул. Миру, 85 в смт Ладан Прилуцького району Чернігівської області </t>
    </r>
    <r>
      <rPr>
        <b/>
        <i/>
        <sz val="11"/>
        <rFont val="Times New Roman"/>
        <family val="1"/>
      </rPr>
      <t>(за рахунок  залишку  субвенції з державного бюджету на здійснення заходів щодо соціально – економічного розвитку окремих територій на 01.01.2019 -</t>
    </r>
    <r>
      <rPr>
        <b/>
        <sz val="11"/>
        <rFont val="Times New Roman"/>
        <family val="1"/>
      </rPr>
      <t xml:space="preserve"> 1361000 грн</t>
    </r>
    <r>
      <rPr>
        <b/>
        <i/>
        <sz val="11"/>
        <rFont val="Times New Roman"/>
        <family val="1"/>
      </rPr>
      <t xml:space="preserve">., співфінансування </t>
    </r>
    <r>
      <rPr>
        <b/>
        <sz val="11"/>
        <rFont val="Times New Roman"/>
        <family val="1"/>
      </rPr>
      <t>40830 грн</t>
    </r>
    <r>
      <rPr>
        <b/>
        <i/>
        <sz val="11"/>
        <rFont val="Times New Roman"/>
        <family val="1"/>
      </rPr>
      <t>.)</t>
    </r>
  </si>
  <si>
    <r>
      <t xml:space="preserve">Капітальний ремонт зовнішніх мереж теплопостачання та внутрішньої системи опалення, санвузла будівлі Ладанської амбулаторії загальної практики сімейної медицини що знаходиться за адресою вул. Миру, 85 в смт Ладан Прилуцького району Чернігівської області  </t>
    </r>
    <r>
      <rPr>
        <b/>
        <sz val="11"/>
        <rFont val="Times New Roman"/>
        <family val="1"/>
      </rPr>
      <t>(за рахунок  залишку  субвенції з державного бюджету на здійснення заходів щодо соціально – економічного розвитку окремих територій на 01.01.2019 - 1359000 грн., співфінансування 40770 грн.)</t>
    </r>
  </si>
  <si>
    <t xml:space="preserve"> «Реконструкція санвузлів нежитлової будівлі (адміністративної будівлі Прилуцької районної ради) по вул. Київській, 220 в м. Прилуки Чернігівської області»(в т.ч. на переоцінку проектно-кошторисної документації 19490,40 грн.)</t>
  </si>
  <si>
    <r>
      <t xml:space="preserve">Капітальні видатки (за рахунок субвенції з обласного бюджету за рахунок залищку кощтів освітньої субвенції, що утворився на початок бюджетного періоду - на забезпечення належних  санітарно-гігієнічних умов у приміщеннях закладів загальної середньої освіти </t>
    </r>
    <r>
      <rPr>
        <b/>
        <sz val="12"/>
        <rFont val="Times New Roman"/>
        <family val="1"/>
      </rPr>
      <t>1700000 грн</t>
    </r>
    <r>
      <rPr>
        <sz val="12"/>
        <rFont val="Times New Roman"/>
        <family val="1"/>
      </rPr>
      <t xml:space="preserve">. та співфінансування </t>
    </r>
    <r>
      <rPr>
        <b/>
        <sz val="12"/>
        <rFont val="Times New Roman"/>
        <family val="1"/>
      </rPr>
      <t>188900 грн</t>
    </r>
    <r>
      <rPr>
        <sz val="12"/>
        <rFont val="Times New Roman"/>
        <family val="1"/>
      </rPr>
      <t>.), всього, в т.ч. по обєктах:</t>
    </r>
  </si>
  <si>
    <t>«Капітальний ремонт кімнати для облаштування внутрішнього туалету в Охіньківській ЗОШ І-ІІІ ст. по вул. Шевченка, 21 в с. Охіньки Прилуцького району Чернігівської області» та розроблення відповідної проектної документації</t>
  </si>
  <si>
    <t>на співфінансування заходів з придбання  телемедичного обладнання для оснащення комунальних закладів охорони здоровя у сільській місцевості</t>
  </si>
  <si>
    <t>11а</t>
  </si>
  <si>
    <t>0213242</t>
  </si>
  <si>
    <t>3242</t>
  </si>
  <si>
    <t>Інші заходи у сфері соціального захисту і соціального забезпечення</t>
  </si>
  <si>
    <t>3087</t>
  </si>
  <si>
    <t>Надання допомоги на дітей, які виховуються у багатодітних сім`ях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</si>
  <si>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</si>
  <si>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</si>
  <si>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</si>
  <si>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«Капітальний ремонт приміщень з улаштуванням санвузлів у Білорічицькій ЗОШ І-ІІІ ст. по вул. Шевченка, 26 в с. Білорічиця Прилуцького району Чернігівської області» та розроблення відповідної проектної документації</t>
  </si>
  <si>
    <t>«Капітальний ремонт приміщень з улаштуванням санвузлів у Замістянській ЗОШ І-ІІ ст. по вул. Шкільна, 1 в с. Замістя Прилуцького району Чернігівської області» та розроблення відповідної проектної документації</t>
  </si>
  <si>
    <t>«Капітальний ремонт приміщень з улаштуванням санвузлів у Удайцівській ЗОШ І-ІІ ст. по провулку Першотравневий, 6 в с. Удайці, Прилуцького району Чернігівської області» та розроблення відповідної проектної документації</t>
  </si>
  <si>
    <t xml:space="preserve">для забезпечення хворих на цукровий  діабет препаратами інсуліну  </t>
  </si>
  <si>
    <t>На співфінансування об»єкту, що фінансуватиметься за рахунок залишку 
субвенції з державного бюджету на здійснення заходів щодо  соціально-економічного розвитку окремих територій, що склався в обл.бюджеті на 01.01.19 -”Реконструкція дитячого садка в с. Богданівка вул. Широка, 30 Прилуцького району Чернігівської області”(в т.ч. оплата проектно-вишукувальних робіт та експертизи)</t>
  </si>
  <si>
    <t>за рахунок залишку коштів освітньої субвенції, що утворився на початок бюджетного періоду (ККД 41051100)</t>
  </si>
  <si>
    <r>
  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</t>
    </r>
    <r>
      <rPr>
        <b/>
        <sz val="12"/>
        <rFont val="Times New Roman"/>
        <family val="1"/>
      </rPr>
      <t>ї (</t>
    </r>
    <r>
      <rPr>
        <sz val="12"/>
        <rFont val="Times New Roman"/>
        <family val="1"/>
      </rPr>
      <t>ККД 41050100)</t>
    </r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</si>
  <si>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</si>
  <si>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</si>
  <si>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Прилуцький р-н</t>
  </si>
  <si>
    <t>Кредитування  районного бюджету у 2019 році</t>
  </si>
  <si>
    <t>(грн.)</t>
  </si>
  <si>
    <t>Надання кредитів</t>
  </si>
  <si>
    <t>Повернення кредитів</t>
  </si>
  <si>
    <t>Кредитування - всього</t>
  </si>
  <si>
    <t>з них</t>
  </si>
  <si>
    <t>Разом</t>
  </si>
  <si>
    <t>бюджет розвитку</t>
  </si>
  <si>
    <t>0200000</t>
  </si>
  <si>
    <t xml:space="preserve"> Прилуцька районна державна адміністрація</t>
  </si>
  <si>
    <t>Довгострокові кредити індивідуальним забудовникам житла на селі та їх повернення</t>
  </si>
  <si>
    <t>8831</t>
  </si>
  <si>
    <t>0218832</t>
  </si>
  <si>
    <t>8832</t>
  </si>
  <si>
    <t xml:space="preserve"> </t>
  </si>
  <si>
    <t>Всього</t>
  </si>
  <si>
    <t>Додаток  4</t>
  </si>
  <si>
    <t>Додаток 1</t>
  </si>
  <si>
    <t>Код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</si>
  <si>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</si>
  <si>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</si>
  <si>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</si>
  <si>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</si>
  <si>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</si>
  <si>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</si>
  <si>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</si>
  <si>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</si>
  <si>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</si>
  <si>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</si>
  <si>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</si>
  <si>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</si>
  <si>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</si>
  <si>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</si>
  <si>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</si>
  <si>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</si>
  <si>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</si>
  <si>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</si>
  <si>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</si>
  <si>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</si>
  <si>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</si>
  <si>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</si>
  <si>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</si>
  <si>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</si>
  <si>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забезпечення якісної, сучасної та доступної загальної середньої освіти `Нова українська школа` за рахунок відповідної субвенції з державного бюджету (ККД 41051400)</t>
  </si>
  <si>
    <t>реалізацію заходів, спрямованих на підвищення якості освіти за рахунок відповідної субвенції з державного бюджету ККД 41054300)</t>
  </si>
  <si>
    <r>
      <t xml:space="preserve">Капітальні видатки (за рахунок субвенції з місцевого бюджету а на реалізацію заходів, спрямованих на підвищення якості освіти за рахунок відповідної субвенції з державного бюджету </t>
    </r>
    <r>
      <rPr>
        <b/>
        <sz val="12"/>
        <rFont val="Times New Roman"/>
        <family val="1"/>
      </rPr>
      <t>1139049 грн. та співфінансування 13074 грн</t>
    </r>
    <r>
      <rPr>
        <sz val="12"/>
        <rFont val="Times New Roman"/>
        <family val="1"/>
      </rPr>
      <t>.)</t>
    </r>
  </si>
  <si>
    <t>Капітальні видатки ( кошти на виконання депутатських повноважень)</t>
  </si>
  <si>
    <t>Капітальні видатки (кошти на виконання депутатських повноважень)</t>
  </si>
  <si>
    <t>Капітальні видатки (в т.ч. 119000 грн. кошти на виконання депутатських повноважень)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</si>
  <si>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                             (код 3719510)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</si>
</sst>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0.00"/>
    <numFmt numFmtId="202" formatCode="#0.0"/>
    <numFmt numFmtId="203" formatCode="#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"/>
    <numFmt numFmtId="211" formatCode="&quot;€&quot;#,##0;\-&quot;€&quot;#,##0"/>
    <numFmt numFmtId="212" formatCode="&quot;€&quot;#,##0;[Red]\-&quot;€&quot;#,##0"/>
    <numFmt numFmtId="213" formatCode="&quot;€&quot;#,##0.00;\-&quot;€&quot;#,##0.00"/>
    <numFmt numFmtId="214" formatCode="&quot;€&quot;#,##0.00;[Red]\-&quot;€&quot;#,##0.00"/>
    <numFmt numFmtId="215" formatCode="_-&quot;€&quot;* #,##0_-;\-&quot;€&quot;* #,##0_-;_-&quot;€&quot;* &quot;-&quot;_-;_-@_-"/>
    <numFmt numFmtId="216" formatCode="_-* #,##0_-;\-* #,##0_-;_-* &quot;-&quot;_-;_-@_-"/>
    <numFmt numFmtId="217" formatCode="_-&quot;€&quot;* #,##0.00_-;\-&quot;€&quot;* #,##0.00_-;_-&quot;€&quot;* &quot;-&quot;??_-;_-@_-"/>
    <numFmt numFmtId="218" formatCode="_-* #,##0.00_-;\-* #,##0.00_-;_-* &quot;-&quot;??_-;_-@_-"/>
    <numFmt numFmtId="219" formatCode="&quot;$&quot;#,##0_);\(&quot;$&quot;#,##0\)"/>
    <numFmt numFmtId="220" formatCode="&quot;$&quot;#,##0_);[Red]\(&quot;$&quot;#,##0\)"/>
    <numFmt numFmtId="221" formatCode="&quot;$&quot;#,##0.00_);\(&quot;$&quot;#,##0.00\)"/>
    <numFmt numFmtId="222" formatCode="&quot;$&quot;#,##0.00_);[Red]\(&quot;$&quot;#,##0.00\)"/>
    <numFmt numFmtId="223" formatCode="_(&quot;$&quot;* #,##0_);_(&quot;$&quot;* \(#,##0\);_(&quot;$&quot;* &quot;-&quot;_);_(@_)"/>
    <numFmt numFmtId="224" formatCode="_(* #,##0_);_(* \(#,##0\);_(* &quot;-&quot;_);_(@_)"/>
    <numFmt numFmtId="225" formatCode="_(&quot;$&quot;* #,##0.00_);_(&quot;$&quot;* \(#,##0.00\);_(&quot;$&quot;* &quot;-&quot;??_);_(@_)"/>
    <numFmt numFmtId="226" formatCode="_(* #,##0.00_);_(* \(#,##0.00\);_(* &quot;-&quot;??_);_(@_)"/>
  </numFmts>
  <fonts count="10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0"/>
      <name val="Times New Roman"/>
      <family val="1"/>
    </font>
    <font>
      <sz val="24"/>
      <name val="Times New Roman"/>
      <family val="1"/>
    </font>
    <font>
      <sz val="1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b/>
      <sz val="28"/>
      <name val="Times New Roman"/>
      <family val="1"/>
    </font>
    <font>
      <b/>
      <sz val="14"/>
      <color indexed="12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b/>
      <sz val="24"/>
      <color indexed="10"/>
      <name val="Times New Roman"/>
      <family val="1"/>
    </font>
    <font>
      <sz val="24"/>
      <color indexed="10"/>
      <name val="Times New Roman"/>
      <family val="1"/>
    </font>
    <font>
      <sz val="20"/>
      <color indexed="10"/>
      <name val="Times New Roman"/>
      <family val="1"/>
    </font>
    <font>
      <sz val="24"/>
      <color indexed="12"/>
      <name val="Times New Roman"/>
      <family val="1"/>
    </font>
    <font>
      <sz val="24"/>
      <name val="Times New Roman Cyr"/>
      <family val="0"/>
    </font>
    <font>
      <i/>
      <sz val="24"/>
      <name val="Times New Roman"/>
      <family val="1"/>
    </font>
    <font>
      <sz val="24"/>
      <color indexed="10"/>
      <name val="Times New Roman Cyr"/>
      <family val="1"/>
    </font>
    <font>
      <sz val="24"/>
      <color indexed="8"/>
      <name val="Times New Roman"/>
      <family val="1"/>
    </font>
    <font>
      <sz val="14"/>
      <color indexed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6"/>
      <name val="Arial Cyr"/>
      <family val="0"/>
    </font>
    <font>
      <sz val="16"/>
      <name val="Helv"/>
      <family val="0"/>
    </font>
    <font>
      <sz val="16"/>
      <color indexed="10"/>
      <name val="Helv"/>
      <family val="0"/>
    </font>
    <font>
      <sz val="16"/>
      <color indexed="12"/>
      <name val="Arial Cyr"/>
      <family val="0"/>
    </font>
    <font>
      <sz val="16"/>
      <color indexed="10"/>
      <name val="Arial Cyr"/>
      <family val="0"/>
    </font>
    <font>
      <b/>
      <sz val="16"/>
      <name val="Arial Cyr"/>
      <family val="0"/>
    </font>
    <font>
      <b/>
      <sz val="16"/>
      <color indexed="10"/>
      <name val="Arial Cyr"/>
      <family val="0"/>
    </font>
    <font>
      <b/>
      <sz val="16"/>
      <color indexed="12"/>
      <name val="Arial Cyr"/>
      <family val="0"/>
    </font>
    <font>
      <b/>
      <sz val="16"/>
      <name val="Helv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9"/>
      <name val="Arial Cyr"/>
      <family val="0"/>
    </font>
    <font>
      <sz val="13.5"/>
      <name val="Times New Roman"/>
      <family val="1"/>
    </font>
    <font>
      <b/>
      <sz val="2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89" fillId="28" borderId="0" applyNumberFormat="0" applyBorder="0" applyAlignment="0" applyProtection="0"/>
    <xf numFmtId="0" fontId="89" fillId="29" borderId="0" applyNumberFormat="0" applyBorder="0" applyAlignment="0" applyProtection="0"/>
    <xf numFmtId="0" fontId="89" fillId="30" borderId="0" applyNumberFormat="0" applyBorder="0" applyAlignment="0" applyProtection="0"/>
    <xf numFmtId="0" fontId="89" fillId="31" borderId="0" applyNumberFormat="0" applyBorder="0" applyAlignment="0" applyProtection="0"/>
    <xf numFmtId="0" fontId="89" fillId="32" borderId="0" applyNumberFormat="0" applyBorder="0" applyAlignment="0" applyProtection="0"/>
    <xf numFmtId="0" fontId="89" fillId="33" borderId="0" applyNumberFormat="0" applyBorder="0" applyAlignment="0" applyProtection="0"/>
    <xf numFmtId="0" fontId="19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89" fillId="38" borderId="0" applyNumberFormat="0" applyBorder="0" applyAlignment="0" applyProtection="0"/>
    <xf numFmtId="0" fontId="89" fillId="39" borderId="0" applyNumberFormat="0" applyBorder="0" applyAlignment="0" applyProtection="0"/>
    <xf numFmtId="0" fontId="89" fillId="40" borderId="0" applyNumberFormat="0" applyBorder="0" applyAlignment="0" applyProtection="0"/>
    <xf numFmtId="0" fontId="89" fillId="41" borderId="0" applyNumberFormat="0" applyBorder="0" applyAlignment="0" applyProtection="0"/>
    <xf numFmtId="0" fontId="89" fillId="42" borderId="0" applyNumberFormat="0" applyBorder="0" applyAlignment="0" applyProtection="0"/>
    <xf numFmtId="0" fontId="89" fillId="43" borderId="0" applyNumberFormat="0" applyBorder="0" applyAlignment="0" applyProtection="0"/>
    <xf numFmtId="0" fontId="90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91" fillId="46" borderId="0" applyNumberFormat="0" applyBorder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4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 vertical="top"/>
      <protection/>
    </xf>
    <xf numFmtId="0" fontId="95" fillId="0" borderId="7" applyNumberFormat="0" applyFill="0" applyAlignment="0" applyProtection="0"/>
    <xf numFmtId="0" fontId="11" fillId="0" borderId="8" applyNumberFormat="0" applyFill="0" applyAlignment="0" applyProtection="0"/>
    <xf numFmtId="0" fontId="96" fillId="47" borderId="9" applyNumberFormat="0" applyAlignment="0" applyProtection="0"/>
    <xf numFmtId="0" fontId="9" fillId="48" borderId="10" applyNumberFormat="0" applyAlignment="0" applyProtection="0"/>
    <xf numFmtId="0" fontId="9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98" fillId="50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6" fillId="0" borderId="0">
      <alignment/>
      <protection/>
    </xf>
    <xf numFmtId="0" fontId="22" fillId="0" borderId="0" applyNumberFormat="0" applyFill="0" applyBorder="0" applyAlignment="0" applyProtection="0"/>
    <xf numFmtId="0" fontId="99" fillId="0" borderId="11" applyNumberFormat="0" applyFill="0" applyAlignment="0" applyProtection="0"/>
    <xf numFmtId="0" fontId="5" fillId="3" borderId="0" applyNumberFormat="0" applyBorder="0" applyAlignment="0" applyProtection="0"/>
    <xf numFmtId="0" fontId="100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101" fillId="50" borderId="14" applyNumberFormat="0" applyAlignment="0" applyProtection="0"/>
    <xf numFmtId="0" fontId="17" fillId="0" borderId="15" applyNumberFormat="0" applyFill="0" applyAlignment="0" applyProtection="0"/>
    <xf numFmtId="0" fontId="102" fillId="54" borderId="0" applyNumberFormat="0" applyBorder="0" applyAlignment="0" applyProtection="0"/>
    <xf numFmtId="0" fontId="18" fillId="0" borderId="0">
      <alignment/>
      <protection/>
    </xf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669">
    <xf numFmtId="0" fontId="0" fillId="0" borderId="0" xfId="0" applyAlignment="1">
      <alignment/>
    </xf>
    <xf numFmtId="0" fontId="19" fillId="0" borderId="16" xfId="105" applyBorder="1" applyAlignment="1">
      <alignment horizontal="center" vertical="center" wrapText="1"/>
      <protection/>
    </xf>
    <xf numFmtId="0" fontId="0" fillId="0" borderId="0" xfId="115" applyFont="1">
      <alignment/>
      <protection/>
    </xf>
    <xf numFmtId="0" fontId="26" fillId="0" borderId="0" xfId="115">
      <alignment/>
      <protection/>
    </xf>
    <xf numFmtId="0" fontId="24" fillId="0" borderId="0" xfId="115" applyFont="1">
      <alignment/>
      <protection/>
    </xf>
    <xf numFmtId="0" fontId="24" fillId="0" borderId="0" xfId="115" applyFont="1" applyBorder="1">
      <alignment/>
      <protection/>
    </xf>
    <xf numFmtId="0" fontId="28" fillId="0" borderId="0" xfId="115" applyFont="1" applyBorder="1">
      <alignment/>
      <protection/>
    </xf>
    <xf numFmtId="0" fontId="28" fillId="0" borderId="0" xfId="115" applyFont="1" applyBorder="1" applyAlignment="1">
      <alignment horizontal="center"/>
      <protection/>
    </xf>
    <xf numFmtId="0" fontId="29" fillId="0" borderId="0" xfId="115" applyFont="1" applyBorder="1">
      <alignment/>
      <protection/>
    </xf>
    <xf numFmtId="0" fontId="29" fillId="0" borderId="0" xfId="115" applyFont="1" applyBorder="1" applyAlignment="1">
      <alignment horizontal="center"/>
      <protection/>
    </xf>
    <xf numFmtId="0" fontId="30" fillId="0" borderId="16" xfId="115" applyFont="1" applyBorder="1">
      <alignment/>
      <protection/>
    </xf>
    <xf numFmtId="0" fontId="30" fillId="0" borderId="17" xfId="115" applyFont="1" applyBorder="1">
      <alignment/>
      <protection/>
    </xf>
    <xf numFmtId="0" fontId="30" fillId="0" borderId="18" xfId="115" applyFont="1" applyBorder="1">
      <alignment/>
      <protection/>
    </xf>
    <xf numFmtId="0" fontId="30" fillId="0" borderId="19" xfId="115" applyFont="1" applyBorder="1">
      <alignment/>
      <protection/>
    </xf>
    <xf numFmtId="0" fontId="30" fillId="0" borderId="20" xfId="115" applyFont="1" applyBorder="1">
      <alignment/>
      <protection/>
    </xf>
    <xf numFmtId="0" fontId="30" fillId="0" borderId="21" xfId="115" applyFont="1" applyBorder="1">
      <alignment/>
      <protection/>
    </xf>
    <xf numFmtId="0" fontId="30" fillId="0" borderId="22" xfId="115" applyFont="1" applyBorder="1">
      <alignment/>
      <protection/>
    </xf>
    <xf numFmtId="0" fontId="30" fillId="0" borderId="23" xfId="115" applyFont="1" applyBorder="1">
      <alignment/>
      <protection/>
    </xf>
    <xf numFmtId="0" fontId="30" fillId="0" borderId="24" xfId="115" applyFont="1" applyBorder="1">
      <alignment/>
      <protection/>
    </xf>
    <xf numFmtId="0" fontId="30" fillId="0" borderId="25" xfId="115" applyFont="1" applyBorder="1">
      <alignment/>
      <protection/>
    </xf>
    <xf numFmtId="0" fontId="30" fillId="0" borderId="0" xfId="115" applyFont="1" applyBorder="1">
      <alignment/>
      <protection/>
    </xf>
    <xf numFmtId="0" fontId="30" fillId="0" borderId="26" xfId="115" applyFont="1" applyBorder="1">
      <alignment/>
      <protection/>
    </xf>
    <xf numFmtId="0" fontId="30" fillId="0" borderId="27" xfId="115" applyFont="1" applyBorder="1">
      <alignment/>
      <protection/>
    </xf>
    <xf numFmtId="0" fontId="29" fillId="0" borderId="28" xfId="115" applyFont="1" applyBorder="1">
      <alignment/>
      <protection/>
    </xf>
    <xf numFmtId="0" fontId="30" fillId="0" borderId="29" xfId="115" applyFont="1" applyBorder="1">
      <alignment/>
      <protection/>
    </xf>
    <xf numFmtId="0" fontId="29" fillId="0" borderId="30" xfId="115" applyFont="1" applyBorder="1">
      <alignment/>
      <protection/>
    </xf>
    <xf numFmtId="0" fontId="29" fillId="0" borderId="29" xfId="115" applyFont="1" applyBorder="1">
      <alignment/>
      <protection/>
    </xf>
    <xf numFmtId="0" fontId="30" fillId="0" borderId="31" xfId="115" applyFont="1" applyBorder="1">
      <alignment/>
      <protection/>
    </xf>
    <xf numFmtId="0" fontId="30" fillId="0" borderId="32" xfId="115" applyFont="1" applyBorder="1">
      <alignment/>
      <protection/>
    </xf>
    <xf numFmtId="0" fontId="30" fillId="0" borderId="33" xfId="115" applyFont="1" applyBorder="1">
      <alignment/>
      <protection/>
    </xf>
    <xf numFmtId="0" fontId="29" fillId="0" borderId="21" xfId="115" applyFont="1" applyBorder="1">
      <alignment/>
      <protection/>
    </xf>
    <xf numFmtId="0" fontId="29" fillId="0" borderId="18" xfId="115" applyFont="1" applyBorder="1">
      <alignment/>
      <protection/>
    </xf>
    <xf numFmtId="0" fontId="29" fillId="0" borderId="19" xfId="115" applyFont="1" applyBorder="1">
      <alignment/>
      <protection/>
    </xf>
    <xf numFmtId="0" fontId="29" fillId="0" borderId="22" xfId="115" applyFont="1" applyBorder="1">
      <alignment/>
      <protection/>
    </xf>
    <xf numFmtId="0" fontId="25" fillId="0" borderId="0" xfId="115" applyFont="1" applyBorder="1" applyAlignment="1">
      <alignment horizontal="center"/>
      <protection/>
    </xf>
    <xf numFmtId="0" fontId="34" fillId="0" borderId="34" xfId="115" applyFont="1" applyBorder="1" applyAlignment="1">
      <alignment horizontal="center" vertical="center" wrapText="1"/>
      <protection/>
    </xf>
    <xf numFmtId="0" fontId="30" fillId="0" borderId="35" xfId="115" applyFont="1" applyBorder="1">
      <alignment/>
      <protection/>
    </xf>
    <xf numFmtId="0" fontId="30" fillId="0" borderId="36" xfId="115" applyFont="1" applyBorder="1">
      <alignment/>
      <protection/>
    </xf>
    <xf numFmtId="0" fontId="30" fillId="0" borderId="37" xfId="115" applyFont="1" applyBorder="1">
      <alignment/>
      <protection/>
    </xf>
    <xf numFmtId="0" fontId="30" fillId="0" borderId="38" xfId="115" applyFont="1" applyBorder="1">
      <alignment/>
      <protection/>
    </xf>
    <xf numFmtId="0" fontId="30" fillId="0" borderId="39" xfId="115" applyFont="1" applyBorder="1">
      <alignment/>
      <protection/>
    </xf>
    <xf numFmtId="0" fontId="29" fillId="0" borderId="40" xfId="115" applyFont="1" applyBorder="1">
      <alignment/>
      <protection/>
    </xf>
    <xf numFmtId="0" fontId="30" fillId="0" borderId="41" xfId="115" applyFont="1" applyBorder="1">
      <alignment/>
      <protection/>
    </xf>
    <xf numFmtId="0" fontId="30" fillId="0" borderId="42" xfId="115" applyFont="1" applyBorder="1">
      <alignment/>
      <protection/>
    </xf>
    <xf numFmtId="0" fontId="30" fillId="0" borderId="43" xfId="115" applyFont="1" applyBorder="1">
      <alignment/>
      <protection/>
    </xf>
    <xf numFmtId="0" fontId="30" fillId="0" borderId="44" xfId="115" applyFont="1" applyBorder="1">
      <alignment/>
      <protection/>
    </xf>
    <xf numFmtId="0" fontId="26" fillId="0" borderId="34" xfId="115" applyBorder="1">
      <alignment/>
      <protection/>
    </xf>
    <xf numFmtId="0" fontId="29" fillId="0" borderId="45" xfId="115" applyFont="1" applyBorder="1">
      <alignment/>
      <protection/>
    </xf>
    <xf numFmtId="0" fontId="30" fillId="0" borderId="46" xfId="115" applyFont="1" applyBorder="1">
      <alignment/>
      <protection/>
    </xf>
    <xf numFmtId="0" fontId="30" fillId="0" borderId="47" xfId="115" applyFont="1" applyBorder="1">
      <alignment/>
      <protection/>
    </xf>
    <xf numFmtId="0" fontId="29" fillId="0" borderId="48" xfId="115" applyFont="1" applyBorder="1">
      <alignment/>
      <protection/>
    </xf>
    <xf numFmtId="0" fontId="29" fillId="0" borderId="49" xfId="115" applyFont="1" applyBorder="1">
      <alignment/>
      <protection/>
    </xf>
    <xf numFmtId="0" fontId="30" fillId="0" borderId="50" xfId="115" applyFont="1" applyBorder="1">
      <alignment/>
      <protection/>
    </xf>
    <xf numFmtId="0" fontId="29" fillId="0" borderId="51" xfId="115" applyFont="1" applyBorder="1">
      <alignment/>
      <protection/>
    </xf>
    <xf numFmtId="0" fontId="29" fillId="0" borderId="52" xfId="115" applyFont="1" applyBorder="1" applyAlignment="1">
      <alignment horizontal="center"/>
      <protection/>
    </xf>
    <xf numFmtId="0" fontId="27" fillId="0" borderId="53" xfId="115" applyFont="1" applyBorder="1">
      <alignment/>
      <protection/>
    </xf>
    <xf numFmtId="0" fontId="30" fillId="0" borderId="54" xfId="115" applyFont="1" applyBorder="1">
      <alignment/>
      <protection/>
    </xf>
    <xf numFmtId="0" fontId="30" fillId="0" borderId="55" xfId="115" applyFont="1" applyBorder="1">
      <alignment/>
      <protection/>
    </xf>
    <xf numFmtId="0" fontId="30" fillId="0" borderId="48" xfId="115" applyFont="1" applyBorder="1">
      <alignment/>
      <protection/>
    </xf>
    <xf numFmtId="0" fontId="29" fillId="0" borderId="56" xfId="115" applyFont="1" applyBorder="1">
      <alignment/>
      <protection/>
    </xf>
    <xf numFmtId="0" fontId="34" fillId="0" borderId="26" xfId="115" applyFont="1" applyBorder="1" applyAlignment="1">
      <alignment horizontal="center" vertical="center" wrapText="1"/>
      <protection/>
    </xf>
    <xf numFmtId="0" fontId="35" fillId="0" borderId="30" xfId="115" applyFont="1" applyBorder="1" applyAlignment="1">
      <alignment horizontal="center" vertical="center" wrapText="1"/>
      <protection/>
    </xf>
    <xf numFmtId="0" fontId="35" fillId="0" borderId="57" xfId="115" applyFont="1" applyBorder="1" applyAlignment="1">
      <alignment horizontal="center" vertical="center" wrapText="1"/>
      <protection/>
    </xf>
    <xf numFmtId="0" fontId="35" fillId="0" borderId="58" xfId="115" applyFont="1" applyBorder="1" applyAlignment="1">
      <alignment horizontal="center" vertical="center" wrapText="1"/>
      <protection/>
    </xf>
    <xf numFmtId="0" fontId="35" fillId="0" borderId="56" xfId="115" applyFont="1" applyBorder="1" applyAlignment="1">
      <alignment horizontal="center" vertical="center" wrapText="1"/>
      <protection/>
    </xf>
    <xf numFmtId="0" fontId="34" fillId="0" borderId="59" xfId="115" applyFont="1" applyBorder="1" applyAlignment="1">
      <alignment horizontal="center" vertical="center" wrapText="1"/>
      <protection/>
    </xf>
    <xf numFmtId="0" fontId="37" fillId="0" borderId="58" xfId="115" applyFont="1" applyBorder="1" applyAlignment="1">
      <alignment horizontal="center" vertical="center" wrapText="1"/>
      <protection/>
    </xf>
    <xf numFmtId="0" fontId="30" fillId="0" borderId="60" xfId="115" applyFont="1" applyBorder="1">
      <alignment/>
      <protection/>
    </xf>
    <xf numFmtId="0" fontId="35" fillId="0" borderId="51" xfId="115" applyFont="1" applyBorder="1" applyAlignment="1">
      <alignment horizontal="center" vertical="center" wrapText="1"/>
      <protection/>
    </xf>
    <xf numFmtId="0" fontId="30" fillId="0" borderId="61" xfId="115" applyFont="1" applyBorder="1">
      <alignment/>
      <protection/>
    </xf>
    <xf numFmtId="0" fontId="30" fillId="0" borderId="62" xfId="115" applyFont="1" applyBorder="1">
      <alignment/>
      <protection/>
    </xf>
    <xf numFmtId="0" fontId="29" fillId="0" borderId="50" xfId="115" applyFont="1" applyBorder="1">
      <alignment/>
      <protection/>
    </xf>
    <xf numFmtId="0" fontId="29" fillId="0" borderId="55" xfId="115" applyFont="1" applyBorder="1">
      <alignment/>
      <protection/>
    </xf>
    <xf numFmtId="0" fontId="29" fillId="0" borderId="63" xfId="115" applyFont="1" applyBorder="1">
      <alignment/>
      <protection/>
    </xf>
    <xf numFmtId="0" fontId="30" fillId="0" borderId="53" xfId="115" applyFont="1" applyBorder="1">
      <alignment/>
      <protection/>
    </xf>
    <xf numFmtId="0" fontId="30" fillId="0" borderId="64" xfId="115" applyFont="1" applyBorder="1">
      <alignment/>
      <protection/>
    </xf>
    <xf numFmtId="0" fontId="27" fillId="0" borderId="22" xfId="115" applyFont="1" applyBorder="1">
      <alignment/>
      <protection/>
    </xf>
    <xf numFmtId="0" fontId="30" fillId="0" borderId="40" xfId="115" applyFont="1" applyBorder="1" applyAlignment="1">
      <alignment/>
      <protection/>
    </xf>
    <xf numFmtId="0" fontId="30" fillId="0" borderId="16" xfId="115" applyFont="1" applyBorder="1" applyAlignment="1">
      <alignment/>
      <protection/>
    </xf>
    <xf numFmtId="0" fontId="36" fillId="0" borderId="44" xfId="115" applyFont="1" applyBorder="1" applyAlignment="1">
      <alignment vertical="center" wrapText="1"/>
      <protection/>
    </xf>
    <xf numFmtId="0" fontId="36" fillId="0" borderId="46" xfId="115" applyFont="1" applyBorder="1" applyAlignment="1">
      <alignment vertical="center" wrapText="1"/>
      <protection/>
    </xf>
    <xf numFmtId="0" fontId="35" fillId="0" borderId="65" xfId="115" applyFont="1" applyBorder="1" applyAlignment="1">
      <alignment horizontal="center" vertical="center" wrapText="1"/>
      <protection/>
    </xf>
    <xf numFmtId="0" fontId="35" fillId="0" borderId="52" xfId="115" applyFont="1" applyBorder="1" applyAlignment="1">
      <alignment horizontal="center" vertical="center" wrapText="1"/>
      <protection/>
    </xf>
    <xf numFmtId="0" fontId="35" fillId="0" borderId="66" xfId="115" applyFont="1" applyBorder="1" applyAlignment="1">
      <alignment horizontal="center" vertical="center" wrapText="1"/>
      <protection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0" fontId="43" fillId="0" borderId="22" xfId="0" applyNumberFormat="1" applyFont="1" applyFill="1" applyBorder="1" applyAlignment="1" applyProtection="1">
      <alignment horizontal="center"/>
      <protection/>
    </xf>
    <xf numFmtId="0" fontId="41" fillId="0" borderId="22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0" xfId="0" applyNumberFormat="1" applyFont="1" applyFill="1" applyBorder="1" applyAlignment="1" applyProtection="1">
      <alignment/>
      <protection/>
    </xf>
    <xf numFmtId="0" fontId="35" fillId="0" borderId="16" xfId="0" applyFont="1" applyBorder="1" applyAlignment="1">
      <alignment horizontal="center" vertical="center" wrapText="1"/>
    </xf>
    <xf numFmtId="0" fontId="44" fillId="0" borderId="19" xfId="0" applyNumberFormat="1" applyFont="1" applyFill="1" applyBorder="1" applyAlignment="1" applyProtection="1">
      <alignment horizontal="center" vertical="center" wrapText="1"/>
      <protection/>
    </xf>
    <xf numFmtId="0" fontId="44" fillId="0" borderId="21" xfId="0" applyNumberFormat="1" applyFont="1" applyFill="1" applyBorder="1" applyAlignment="1" applyProtection="1">
      <alignment horizontal="center" vertical="center" wrapText="1"/>
      <protection/>
    </xf>
    <xf numFmtId="0" fontId="44" fillId="0" borderId="16" xfId="0" applyFont="1" applyBorder="1" applyAlignment="1">
      <alignment horizontal="center" vertical="center" wrapText="1"/>
    </xf>
    <xf numFmtId="49" fontId="45" fillId="0" borderId="16" xfId="0" applyNumberFormat="1" applyFont="1" applyFill="1" applyBorder="1" applyAlignment="1">
      <alignment horizontal="center" vertical="center" wrapText="1"/>
    </xf>
    <xf numFmtId="0" fontId="45" fillId="0" borderId="16" xfId="110" applyFont="1" applyFill="1" applyBorder="1" applyAlignment="1">
      <alignment horizontal="center" vertical="center" wrapText="1"/>
      <protection/>
    </xf>
    <xf numFmtId="184" fontId="46" fillId="0" borderId="16" xfId="95" applyNumberFormat="1" applyFont="1" applyBorder="1" applyAlignment="1">
      <alignment horizontal="center" vertical="center"/>
      <protection/>
    </xf>
    <xf numFmtId="1" fontId="45" fillId="0" borderId="16" xfId="95" applyNumberFormat="1" applyFont="1" applyBorder="1" applyAlignment="1">
      <alignment horizontal="center" vertical="center"/>
      <protection/>
    </xf>
    <xf numFmtId="1" fontId="45" fillId="0" borderId="16" xfId="95" applyNumberFormat="1" applyFont="1" applyFill="1" applyBorder="1" applyAlignment="1">
      <alignment horizontal="center" vertical="center"/>
      <protection/>
    </xf>
    <xf numFmtId="3" fontId="41" fillId="0" borderId="0" xfId="0" applyNumberFormat="1" applyFont="1" applyFill="1" applyAlignment="1">
      <alignment/>
    </xf>
    <xf numFmtId="49" fontId="45" fillId="0" borderId="16" xfId="0" applyNumberFormat="1" applyFont="1" applyFill="1" applyBorder="1" applyAlignment="1" quotePrefix="1">
      <alignment horizontal="center" vertical="center" wrapText="1"/>
    </xf>
    <xf numFmtId="0" fontId="45" fillId="0" borderId="16" xfId="110" applyFont="1" applyFill="1" applyBorder="1" applyAlignment="1" quotePrefix="1">
      <alignment horizontal="center" vertical="center" wrapText="1"/>
      <protection/>
    </xf>
    <xf numFmtId="49" fontId="32" fillId="0" borderId="16" xfId="0" applyNumberFormat="1" applyFont="1" applyFill="1" applyBorder="1" applyAlignment="1">
      <alignment horizontal="center" vertical="center" wrapText="1"/>
    </xf>
    <xf numFmtId="49" fontId="32" fillId="0" borderId="16" xfId="110" applyNumberFormat="1" applyFont="1" applyFill="1" applyBorder="1" applyAlignment="1">
      <alignment horizontal="center" vertical="center" wrapText="1"/>
      <protection/>
    </xf>
    <xf numFmtId="2" fontId="32" fillId="0" borderId="16" xfId="108" applyNumberFormat="1" applyFont="1" applyFill="1" applyBorder="1" applyAlignment="1" quotePrefix="1">
      <alignment horizontal="center" vertical="center" wrapText="1"/>
      <protection/>
    </xf>
    <xf numFmtId="0" fontId="32" fillId="0" borderId="16" xfId="109" applyFont="1" applyFill="1" applyBorder="1" applyAlignment="1">
      <alignment horizontal="center" vertical="center" wrapText="1"/>
      <protection/>
    </xf>
    <xf numFmtId="184" fontId="32" fillId="0" borderId="25" xfId="95" applyNumberFormat="1" applyFont="1" applyBorder="1" applyAlignment="1">
      <alignment horizontal="center" vertical="center" wrapText="1"/>
      <protection/>
    </xf>
    <xf numFmtId="1" fontId="32" fillId="0" borderId="19" xfId="95" applyNumberFormat="1" applyFont="1" applyBorder="1" applyAlignment="1">
      <alignment horizontal="center" vertical="center" wrapText="1"/>
      <protection/>
    </xf>
    <xf numFmtId="1" fontId="32" fillId="0" borderId="19" xfId="95" applyNumberFormat="1" applyFont="1" applyFill="1" applyBorder="1" applyAlignment="1">
      <alignment horizontal="center" vertical="center" wrapText="1"/>
      <protection/>
    </xf>
    <xf numFmtId="49" fontId="32" fillId="0" borderId="16" xfId="108" applyNumberFormat="1" applyFont="1" applyFill="1" applyBorder="1" applyAlignment="1" quotePrefix="1">
      <alignment horizontal="center" vertical="center" wrapText="1"/>
      <protection/>
    </xf>
    <xf numFmtId="0" fontId="45" fillId="0" borderId="16" xfId="0" applyFont="1" applyFill="1" applyBorder="1" applyAlignment="1">
      <alignment horizontal="center" vertical="center" wrapText="1"/>
    </xf>
    <xf numFmtId="0" fontId="45" fillId="0" borderId="16" xfId="109" applyFont="1" applyFill="1" applyBorder="1" applyAlignment="1">
      <alignment horizontal="center" vertical="center" wrapText="1"/>
      <protection/>
    </xf>
    <xf numFmtId="184" fontId="47" fillId="0" borderId="16" xfId="95" applyNumberFormat="1" applyFont="1" applyBorder="1" applyAlignment="1">
      <alignment horizontal="center" vertical="center"/>
      <protection/>
    </xf>
    <xf numFmtId="184" fontId="48" fillId="0" borderId="16" xfId="95" applyNumberFormat="1" applyFont="1" applyBorder="1" applyAlignment="1">
      <alignment horizontal="center" vertical="center"/>
      <protection/>
    </xf>
    <xf numFmtId="0" fontId="45" fillId="0" borderId="16" xfId="109" applyFont="1" applyFill="1" applyBorder="1" applyAlignment="1" quotePrefix="1">
      <alignment horizontal="center" vertical="center" wrapText="1"/>
      <protection/>
    </xf>
    <xf numFmtId="49" fontId="32" fillId="0" borderId="16" xfId="0" applyNumberFormat="1" applyFont="1" applyFill="1" applyBorder="1" applyAlignment="1" quotePrefix="1">
      <alignment horizontal="center" vertical="center" wrapText="1"/>
    </xf>
    <xf numFmtId="49" fontId="32" fillId="0" borderId="16" xfId="109" applyNumberFormat="1" applyFont="1" applyFill="1" applyBorder="1" applyAlignment="1">
      <alignment horizontal="center" vertical="center"/>
      <protection/>
    </xf>
    <xf numFmtId="184" fontId="32" fillId="0" borderId="16" xfId="95" applyNumberFormat="1" applyFont="1" applyBorder="1" applyAlignment="1">
      <alignment horizontal="center" vertical="center" wrapText="1"/>
      <protection/>
    </xf>
    <xf numFmtId="1" fontId="32" fillId="0" borderId="16" xfId="95" applyNumberFormat="1" applyFont="1" applyBorder="1" applyAlignment="1">
      <alignment horizontal="center" vertical="center" wrapText="1"/>
      <protection/>
    </xf>
    <xf numFmtId="1" fontId="32" fillId="0" borderId="16" xfId="95" applyNumberFormat="1" applyFont="1" applyFill="1" applyBorder="1" applyAlignment="1">
      <alignment horizontal="center" vertical="center" wrapText="1"/>
      <protection/>
    </xf>
    <xf numFmtId="1" fontId="32" fillId="0" borderId="25" xfId="95" applyNumberFormat="1" applyFont="1" applyBorder="1" applyAlignment="1">
      <alignment horizontal="center" vertical="center" wrapText="1"/>
      <protection/>
    </xf>
    <xf numFmtId="1" fontId="32" fillId="0" borderId="25" xfId="95" applyNumberFormat="1" applyFont="1" applyFill="1" applyBorder="1" applyAlignment="1">
      <alignment horizontal="center" vertical="center" wrapText="1"/>
      <protection/>
    </xf>
    <xf numFmtId="1" fontId="50" fillId="0" borderId="16" xfId="109" applyNumberFormat="1" applyFont="1" applyFill="1" applyBorder="1" applyAlignment="1">
      <alignment horizontal="center" vertical="center" wrapText="1"/>
      <protection/>
    </xf>
    <xf numFmtId="0" fontId="32" fillId="0" borderId="17" xfId="109" applyFont="1" applyFill="1" applyBorder="1" applyAlignment="1">
      <alignment horizontal="center" vertical="center" wrapText="1"/>
      <protection/>
    </xf>
    <xf numFmtId="0" fontId="49" fillId="0" borderId="0" xfId="0" applyNumberFormat="1" applyFont="1" applyFill="1" applyAlignment="1" applyProtection="1">
      <alignment/>
      <protection/>
    </xf>
    <xf numFmtId="0" fontId="41" fillId="0" borderId="16" xfId="0" applyNumberFormat="1" applyFont="1" applyFill="1" applyBorder="1" applyAlignment="1" applyProtection="1">
      <alignment/>
      <protection/>
    </xf>
    <xf numFmtId="0" fontId="49" fillId="0" borderId="16" xfId="0" applyNumberFormat="1" applyFont="1" applyFill="1" applyBorder="1" applyAlignment="1" applyProtection="1">
      <alignment/>
      <protection/>
    </xf>
    <xf numFmtId="1" fontId="49" fillId="0" borderId="16" xfId="0" applyNumberFormat="1" applyFont="1" applyFill="1" applyBorder="1" applyAlignment="1" applyProtection="1">
      <alignment/>
      <protection/>
    </xf>
    <xf numFmtId="0" fontId="47" fillId="0" borderId="16" xfId="0" applyFont="1" applyFill="1" applyBorder="1" applyAlignment="1">
      <alignment horizontal="center" vertical="center" wrapText="1"/>
    </xf>
    <xf numFmtId="49" fontId="47" fillId="0" borderId="16" xfId="109" applyNumberFormat="1" applyFont="1" applyFill="1" applyBorder="1" applyAlignment="1">
      <alignment horizontal="center" vertical="center"/>
      <protection/>
    </xf>
    <xf numFmtId="2" fontId="47" fillId="0" borderId="16" xfId="108" applyNumberFormat="1" applyFont="1" applyFill="1" applyBorder="1" applyAlignment="1" quotePrefix="1">
      <alignment horizontal="center" vertical="center" wrapText="1"/>
      <protection/>
    </xf>
    <xf numFmtId="0" fontId="47" fillId="0" borderId="17" xfId="109" applyFont="1" applyFill="1" applyBorder="1" applyAlignment="1">
      <alignment horizontal="center" vertical="center" wrapText="1"/>
      <protection/>
    </xf>
    <xf numFmtId="0" fontId="47" fillId="0" borderId="16" xfId="109" applyFont="1" applyBorder="1" applyAlignment="1">
      <alignment horizontal="center" vertical="center" wrapText="1"/>
      <protection/>
    </xf>
    <xf numFmtId="1" fontId="47" fillId="0" borderId="16" xfId="109" applyNumberFormat="1" applyFont="1" applyBorder="1" applyAlignment="1">
      <alignment horizontal="center" vertical="center" wrapText="1"/>
      <protection/>
    </xf>
    <xf numFmtId="1" fontId="47" fillId="0" borderId="16" xfId="109" applyNumberFormat="1" applyFont="1" applyFill="1" applyBorder="1" applyAlignment="1">
      <alignment horizontal="center" vertical="center" wrapText="1"/>
      <protection/>
    </xf>
    <xf numFmtId="49" fontId="47" fillId="0" borderId="25" xfId="109" applyNumberFormat="1" applyFont="1" applyFill="1" applyBorder="1" applyAlignment="1">
      <alignment horizontal="center" vertical="center"/>
      <protection/>
    </xf>
    <xf numFmtId="0" fontId="47" fillId="0" borderId="0" xfId="0" applyFont="1" applyFill="1" applyAlignment="1">
      <alignment horizontal="center" vertical="center" wrapText="1"/>
    </xf>
    <xf numFmtId="49" fontId="32" fillId="0" borderId="25" xfId="109" applyNumberFormat="1" applyFont="1" applyFill="1" applyBorder="1" applyAlignment="1">
      <alignment horizontal="center" vertical="center"/>
      <protection/>
    </xf>
    <xf numFmtId="0" fontId="32" fillId="0" borderId="16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1" fontId="32" fillId="0" borderId="16" xfId="0" applyNumberFormat="1" applyFont="1" applyBorder="1" applyAlignment="1">
      <alignment horizontal="center" vertical="center" wrapText="1"/>
    </xf>
    <xf numFmtId="1" fontId="32" fillId="0" borderId="16" xfId="0" applyNumberFormat="1" applyFont="1" applyFill="1" applyBorder="1" applyAlignment="1">
      <alignment horizontal="center" vertical="center" wrapText="1"/>
    </xf>
    <xf numFmtId="49" fontId="32" fillId="0" borderId="16" xfId="109" applyNumberFormat="1" applyFont="1" applyFill="1" applyBorder="1" applyAlignment="1">
      <alignment horizontal="center" vertical="center" wrapText="1"/>
      <protection/>
    </xf>
    <xf numFmtId="0" fontId="32" fillId="0" borderId="25" xfId="0" applyFont="1" applyBorder="1" applyAlignment="1">
      <alignment horizontal="center" vertical="center" wrapText="1"/>
    </xf>
    <xf numFmtId="1" fontId="32" fillId="0" borderId="25" xfId="0" applyNumberFormat="1" applyFont="1" applyBorder="1" applyAlignment="1">
      <alignment horizontal="center" vertical="center" wrapText="1"/>
    </xf>
    <xf numFmtId="1" fontId="32" fillId="0" borderId="25" xfId="0" applyNumberFormat="1" applyFont="1" applyFill="1" applyBorder="1" applyAlignment="1">
      <alignment horizontal="center" vertical="center" wrapText="1"/>
    </xf>
    <xf numFmtId="49" fontId="51" fillId="0" borderId="16" xfId="0" applyNumberFormat="1" applyFont="1" applyFill="1" applyBorder="1" applyAlignment="1" quotePrefix="1">
      <alignment horizontal="center" vertical="center" wrapText="1"/>
    </xf>
    <xf numFmtId="49" fontId="51" fillId="0" borderId="16" xfId="109" applyNumberFormat="1" applyFont="1" applyFill="1" applyBorder="1" applyAlignment="1">
      <alignment horizontal="center" vertical="center"/>
      <protection/>
    </xf>
    <xf numFmtId="49" fontId="51" fillId="0" borderId="16" xfId="0" applyNumberFormat="1" applyFont="1" applyFill="1" applyBorder="1" applyAlignment="1">
      <alignment horizontal="center" vertical="center" wrapText="1"/>
    </xf>
    <xf numFmtId="49" fontId="51" fillId="0" borderId="16" xfId="109" applyNumberFormat="1" applyFont="1" applyFill="1" applyBorder="1" applyAlignment="1">
      <alignment horizontal="center" vertical="center" wrapText="1"/>
      <protection/>
    </xf>
    <xf numFmtId="0" fontId="32" fillId="0" borderId="19" xfId="0" applyFont="1" applyBorder="1" applyAlignment="1">
      <alignment horizontal="center" vertical="center" wrapText="1"/>
    </xf>
    <xf numFmtId="1" fontId="32" fillId="0" borderId="19" xfId="0" applyNumberFormat="1" applyFont="1" applyBorder="1" applyAlignment="1">
      <alignment horizontal="center" vertical="center" wrapText="1"/>
    </xf>
    <xf numFmtId="1" fontId="32" fillId="0" borderId="19" xfId="0" applyNumberFormat="1" applyFont="1" applyFill="1" applyBorder="1" applyAlignment="1">
      <alignment horizontal="center" vertical="center" wrapText="1"/>
    </xf>
    <xf numFmtId="0" fontId="32" fillId="0" borderId="16" xfId="113" applyFont="1" applyBorder="1" applyAlignment="1" quotePrefix="1">
      <alignment horizontal="center" vertical="center" wrapText="1"/>
      <protection/>
    </xf>
    <xf numFmtId="2" fontId="32" fillId="0" borderId="16" xfId="113" applyNumberFormat="1" applyFont="1" applyBorder="1" applyAlignment="1" quotePrefix="1">
      <alignment horizontal="center" vertical="center" wrapText="1"/>
      <protection/>
    </xf>
    <xf numFmtId="49" fontId="45" fillId="0" borderId="16" xfId="109" applyNumberFormat="1" applyFont="1" applyFill="1" applyBorder="1" applyAlignment="1">
      <alignment horizontal="center" vertical="center" wrapText="1"/>
      <protection/>
    </xf>
    <xf numFmtId="0" fontId="47" fillId="0" borderId="16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1" fontId="45" fillId="0" borderId="16" xfId="0" applyNumberFormat="1" applyFont="1" applyBorder="1" applyAlignment="1">
      <alignment horizontal="center" vertical="center" wrapText="1"/>
    </xf>
    <xf numFmtId="1" fontId="45" fillId="0" borderId="16" xfId="0" applyNumberFormat="1" applyFont="1" applyFill="1" applyBorder="1" applyAlignment="1">
      <alignment horizontal="center" vertical="center" wrapText="1"/>
    </xf>
    <xf numFmtId="1" fontId="47" fillId="0" borderId="16" xfId="0" applyNumberFormat="1" applyFont="1" applyBorder="1" applyAlignment="1">
      <alignment horizontal="center" vertical="center" wrapText="1"/>
    </xf>
    <xf numFmtId="49" fontId="45" fillId="0" borderId="16" xfId="109" applyNumberFormat="1" applyFont="1" applyFill="1" applyBorder="1" applyAlignment="1" quotePrefix="1">
      <alignment horizontal="center" vertical="center" wrapText="1"/>
      <protection/>
    </xf>
    <xf numFmtId="0" fontId="47" fillId="0" borderId="25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1" fontId="45" fillId="0" borderId="25" xfId="0" applyNumberFormat="1" applyFont="1" applyBorder="1" applyAlignment="1">
      <alignment horizontal="center" vertical="center" wrapText="1"/>
    </xf>
    <xf numFmtId="1" fontId="45" fillId="0" borderId="25" xfId="0" applyNumberFormat="1" applyFont="1" applyFill="1" applyBorder="1" applyAlignment="1">
      <alignment horizontal="center" vertical="center" wrapText="1"/>
    </xf>
    <xf numFmtId="1" fontId="47" fillId="0" borderId="25" xfId="0" applyNumberFormat="1" applyFont="1" applyBorder="1" applyAlignment="1">
      <alignment horizontal="center" vertical="center" wrapText="1"/>
    </xf>
    <xf numFmtId="49" fontId="32" fillId="0" borderId="19" xfId="0" applyNumberFormat="1" applyFont="1" applyFill="1" applyBorder="1" applyAlignment="1">
      <alignment horizontal="center" vertical="center" wrapText="1"/>
    </xf>
    <xf numFmtId="49" fontId="32" fillId="0" borderId="19" xfId="113" applyNumberFormat="1" applyFont="1" applyFill="1" applyBorder="1" applyAlignment="1" quotePrefix="1">
      <alignment horizontal="center" vertical="center" wrapText="1"/>
      <protection/>
    </xf>
    <xf numFmtId="2" fontId="32" fillId="0" borderId="19" xfId="113" applyNumberFormat="1" applyFont="1" applyFill="1" applyBorder="1" applyAlignment="1">
      <alignment horizontal="center" vertical="center" wrapText="1"/>
      <protection/>
    </xf>
    <xf numFmtId="1" fontId="50" fillId="0" borderId="16" xfId="109" applyNumberFormat="1" applyFont="1" applyBorder="1" applyAlignment="1">
      <alignment horizontal="center" vertical="center" wrapText="1"/>
      <protection/>
    </xf>
    <xf numFmtId="1" fontId="50" fillId="0" borderId="16" xfId="109" applyNumberFormat="1" applyFont="1" applyFill="1" applyBorder="1" applyAlignment="1">
      <alignment horizontal="center" vertical="center" wrapText="1"/>
      <protection/>
    </xf>
    <xf numFmtId="49" fontId="32" fillId="0" borderId="16" xfId="109" applyNumberFormat="1" applyFont="1" applyBorder="1" applyAlignment="1">
      <alignment horizontal="center" vertical="center" wrapText="1"/>
      <protection/>
    </xf>
    <xf numFmtId="1" fontId="32" fillId="0" borderId="16" xfId="108" applyNumberFormat="1" applyFont="1" applyFill="1" applyBorder="1" applyAlignment="1" quotePrefix="1">
      <alignment horizontal="center" vertical="center" wrapText="1"/>
      <protection/>
    </xf>
    <xf numFmtId="0" fontId="32" fillId="0" borderId="16" xfId="110" applyFont="1" applyFill="1" applyBorder="1" applyAlignment="1">
      <alignment horizontal="center" vertical="center" wrapText="1"/>
      <protection/>
    </xf>
    <xf numFmtId="2" fontId="32" fillId="0" borderId="16" xfId="0" applyNumberFormat="1" applyFont="1" applyFill="1" applyBorder="1" applyAlignment="1" quotePrefix="1">
      <alignment horizontal="center" vertical="center" wrapText="1"/>
    </xf>
    <xf numFmtId="2" fontId="51" fillId="0" borderId="16" xfId="0" applyNumberFormat="1" applyFont="1" applyFill="1" applyBorder="1" applyAlignment="1">
      <alignment horizontal="center" vertical="center" wrapText="1"/>
    </xf>
    <xf numFmtId="0" fontId="51" fillId="0" borderId="16" xfId="113" applyFont="1" applyFill="1" applyBorder="1" applyAlignment="1" quotePrefix="1">
      <alignment horizontal="center" vertical="center" wrapText="1"/>
      <protection/>
    </xf>
    <xf numFmtId="2" fontId="32" fillId="0" borderId="16" xfId="113" applyNumberFormat="1" applyFont="1" applyFill="1" applyBorder="1" applyAlignment="1" quotePrefix="1">
      <alignment horizontal="center" vertical="center" wrapText="1"/>
      <protection/>
    </xf>
    <xf numFmtId="2" fontId="51" fillId="0" borderId="16" xfId="113" applyNumberFormat="1" applyFont="1" applyFill="1" applyBorder="1" applyAlignment="1">
      <alignment horizontal="center" vertical="center" wrapText="1"/>
      <protection/>
    </xf>
    <xf numFmtId="49" fontId="46" fillId="0" borderId="16" xfId="0" applyNumberFormat="1" applyFont="1" applyBorder="1" applyAlignment="1">
      <alignment horizontal="center" vertical="center" wrapText="1"/>
    </xf>
    <xf numFmtId="49" fontId="47" fillId="0" borderId="16" xfId="109" applyNumberFormat="1" applyFont="1" applyBorder="1" applyAlignment="1">
      <alignment horizontal="center" vertical="center"/>
      <protection/>
    </xf>
    <xf numFmtId="2" fontId="47" fillId="0" borderId="16" xfId="108" applyNumberFormat="1" applyFont="1" applyBorder="1" applyAlignment="1" quotePrefix="1">
      <alignment horizontal="center" vertical="center" wrapText="1"/>
      <protection/>
    </xf>
    <xf numFmtId="0" fontId="46" fillId="55" borderId="16" xfId="110" applyFont="1" applyFill="1" applyBorder="1" applyAlignment="1">
      <alignment horizontal="center" vertical="center" wrapText="1"/>
      <protection/>
    </xf>
    <xf numFmtId="3" fontId="47" fillId="0" borderId="16" xfId="109" applyNumberFormat="1" applyFont="1" applyFill="1" applyBorder="1" applyAlignment="1">
      <alignment horizontal="center" vertical="center" wrapText="1"/>
      <protection/>
    </xf>
    <xf numFmtId="3" fontId="48" fillId="0" borderId="16" xfId="109" applyNumberFormat="1" applyFont="1" applyFill="1" applyBorder="1" applyAlignment="1">
      <alignment horizontal="center" vertical="center" wrapText="1"/>
      <protection/>
    </xf>
    <xf numFmtId="1" fontId="52" fillId="0" borderId="16" xfId="109" applyNumberFormat="1" applyFont="1" applyFill="1" applyBorder="1" applyAlignment="1">
      <alignment horizontal="center" vertical="center" wrapText="1"/>
      <protection/>
    </xf>
    <xf numFmtId="0" fontId="47" fillId="55" borderId="0" xfId="0" applyFont="1" applyFill="1" applyAlignment="1">
      <alignment horizontal="center" vertical="center" wrapText="1" shrinkToFit="1"/>
    </xf>
    <xf numFmtId="0" fontId="47" fillId="0" borderId="16" xfId="110" applyFont="1" applyBorder="1" applyAlignment="1">
      <alignment horizontal="center" vertical="center" wrapText="1"/>
      <protection/>
    </xf>
    <xf numFmtId="0" fontId="48" fillId="0" borderId="16" xfId="110" applyFont="1" applyBorder="1" applyAlignment="1">
      <alignment horizontal="center" vertical="center" wrapText="1"/>
      <protection/>
    </xf>
    <xf numFmtId="1" fontId="47" fillId="0" borderId="16" xfId="110" applyNumberFormat="1" applyFont="1" applyBorder="1" applyAlignment="1">
      <alignment horizontal="center" vertical="center" wrapText="1"/>
      <protection/>
    </xf>
    <xf numFmtId="1" fontId="47" fillId="0" borderId="16" xfId="110" applyNumberFormat="1" applyFont="1" applyFill="1" applyBorder="1" applyAlignment="1">
      <alignment horizontal="center" vertical="center" wrapText="1"/>
      <protection/>
    </xf>
    <xf numFmtId="0" fontId="46" fillId="0" borderId="16" xfId="0" applyFont="1" applyBorder="1" applyAlignment="1">
      <alignment horizontal="center" vertical="center" wrapText="1"/>
    </xf>
    <xf numFmtId="2" fontId="46" fillId="55" borderId="16" xfId="108" applyNumberFormat="1" applyFont="1" applyFill="1" applyBorder="1" applyAlignment="1" quotePrefix="1">
      <alignment horizontal="center" vertical="center" wrapText="1"/>
      <protection/>
    </xf>
    <xf numFmtId="1" fontId="47" fillId="0" borderId="16" xfId="95" applyNumberFormat="1" applyFont="1" applyBorder="1" applyAlignment="1">
      <alignment horizontal="center" vertical="center"/>
      <protection/>
    </xf>
    <xf numFmtId="1" fontId="47" fillId="0" borderId="16" xfId="95" applyNumberFormat="1" applyFont="1" applyFill="1" applyBorder="1" applyAlignment="1">
      <alignment horizontal="center" vertical="center"/>
      <protection/>
    </xf>
    <xf numFmtId="49" fontId="47" fillId="0" borderId="25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2" fontId="47" fillId="0" borderId="25" xfId="108" applyNumberFormat="1" applyFont="1" applyBorder="1" applyAlignment="1" quotePrefix="1">
      <alignment horizontal="center" vertical="center" wrapText="1"/>
      <protection/>
    </xf>
    <xf numFmtId="0" fontId="47" fillId="55" borderId="25" xfId="0" applyFont="1" applyFill="1" applyBorder="1" applyAlignment="1">
      <alignment horizontal="center" vertical="center" wrapText="1"/>
    </xf>
    <xf numFmtId="0" fontId="47" fillId="0" borderId="25" xfId="109" applyFont="1" applyBorder="1" applyAlignment="1">
      <alignment horizontal="center" vertical="center" wrapText="1"/>
      <protection/>
    </xf>
    <xf numFmtId="0" fontId="48" fillId="0" borderId="25" xfId="109" applyFont="1" applyBorder="1" applyAlignment="1">
      <alignment horizontal="center" vertical="center" wrapText="1"/>
      <protection/>
    </xf>
    <xf numFmtId="1" fontId="47" fillId="0" borderId="25" xfId="109" applyNumberFormat="1" applyFont="1" applyBorder="1" applyAlignment="1">
      <alignment horizontal="center" vertical="center" wrapText="1"/>
      <protection/>
    </xf>
    <xf numFmtId="1" fontId="47" fillId="0" borderId="25" xfId="109" applyNumberFormat="1" applyFont="1" applyFill="1" applyBorder="1" applyAlignment="1">
      <alignment horizontal="center" vertical="center" wrapText="1"/>
      <protection/>
    </xf>
    <xf numFmtId="49" fontId="32" fillId="0" borderId="25" xfId="0" applyNumberFormat="1" applyFont="1" applyBorder="1" applyAlignment="1">
      <alignment horizontal="center" vertical="center" wrapText="1"/>
    </xf>
    <xf numFmtId="49" fontId="32" fillId="0" borderId="25" xfId="108" applyNumberFormat="1" applyFont="1" applyBorder="1" applyAlignment="1" quotePrefix="1">
      <alignment horizontal="center" vertical="center" wrapText="1"/>
      <protection/>
    </xf>
    <xf numFmtId="0" fontId="32" fillId="0" borderId="25" xfId="0" applyFont="1" applyFill="1" applyBorder="1" applyAlignment="1">
      <alignment horizontal="center" vertical="center" wrapText="1"/>
    </xf>
    <xf numFmtId="1" fontId="32" fillId="0" borderId="25" xfId="109" applyNumberFormat="1" applyFont="1" applyFill="1" applyBorder="1" applyAlignment="1">
      <alignment horizontal="center" vertical="center" wrapText="1"/>
      <protection/>
    </xf>
    <xf numFmtId="1" fontId="32" fillId="0" borderId="19" xfId="109" applyNumberFormat="1" applyFont="1" applyFill="1" applyBorder="1" applyAlignment="1">
      <alignment horizontal="center" vertical="center" wrapText="1"/>
      <protection/>
    </xf>
    <xf numFmtId="0" fontId="53" fillId="0" borderId="16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justify" vertical="center" wrapText="1"/>
    </xf>
    <xf numFmtId="0" fontId="32" fillId="0" borderId="31" xfId="109" applyFont="1" applyFill="1" applyBorder="1" applyAlignment="1">
      <alignment horizontal="center" vertical="center" wrapText="1"/>
      <protection/>
    </xf>
    <xf numFmtId="1" fontId="32" fillId="0" borderId="31" xfId="109" applyNumberFormat="1" applyFont="1" applyFill="1" applyBorder="1" applyAlignment="1">
      <alignment horizontal="center" vertical="center" wrapText="1"/>
      <protection/>
    </xf>
    <xf numFmtId="1" fontId="32" fillId="0" borderId="25" xfId="109" applyNumberFormat="1" applyFont="1" applyBorder="1" applyAlignment="1">
      <alignment horizontal="center" vertical="center" wrapText="1"/>
      <protection/>
    </xf>
    <xf numFmtId="49" fontId="51" fillId="0" borderId="25" xfId="0" applyNumberFormat="1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49" fontId="51" fillId="0" borderId="25" xfId="108" applyNumberFormat="1" applyFont="1" applyBorder="1" applyAlignment="1" quotePrefix="1">
      <alignment horizontal="center" vertical="center" wrapText="1"/>
      <protection/>
    </xf>
    <xf numFmtId="0" fontId="51" fillId="0" borderId="25" xfId="0" applyFont="1" applyFill="1" applyBorder="1" applyAlignment="1">
      <alignment horizontal="center" vertical="center" wrapText="1"/>
    </xf>
    <xf numFmtId="1" fontId="32" fillId="0" borderId="19" xfId="109" applyNumberFormat="1" applyFont="1" applyBorder="1" applyAlignment="1">
      <alignment horizontal="center" vertical="center" wrapText="1"/>
      <protection/>
    </xf>
    <xf numFmtId="0" fontId="45" fillId="0" borderId="25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45" fillId="0" borderId="16" xfId="0" applyFont="1" applyFill="1" applyBorder="1" applyAlignment="1" quotePrefix="1">
      <alignment horizontal="center" vertical="center" wrapText="1"/>
    </xf>
    <xf numFmtId="0" fontId="45" fillId="0" borderId="25" xfId="0" applyFont="1" applyFill="1" applyBorder="1" applyAlignment="1" quotePrefix="1">
      <alignment horizontal="center" vertical="center" wrapText="1"/>
    </xf>
    <xf numFmtId="0" fontId="32" fillId="0" borderId="16" xfId="0" applyFont="1" applyFill="1" applyBorder="1" applyAlignment="1" quotePrefix="1">
      <alignment horizontal="center" vertical="center" wrapText="1"/>
    </xf>
    <xf numFmtId="0" fontId="32" fillId="0" borderId="25" xfId="0" applyFont="1" applyFill="1" applyBorder="1" applyAlignment="1" quotePrefix="1">
      <alignment horizontal="center" vertical="center" wrapText="1"/>
    </xf>
    <xf numFmtId="0" fontId="32" fillId="0" borderId="16" xfId="0" applyNumberFormat="1" applyFont="1" applyFill="1" applyBorder="1" applyAlignment="1" applyProtection="1">
      <alignment horizontal="center"/>
      <protection/>
    </xf>
    <xf numFmtId="0" fontId="45" fillId="0" borderId="16" xfId="109" applyFont="1" applyBorder="1" applyAlignment="1">
      <alignment horizontal="center" vertical="center" wrapText="1"/>
      <protection/>
    </xf>
    <xf numFmtId="1" fontId="45" fillId="0" borderId="16" xfId="0" applyNumberFormat="1" applyFont="1" applyFill="1" applyBorder="1" applyAlignment="1" applyProtection="1">
      <alignment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54" fillId="0" borderId="0" xfId="0" applyNumberFormat="1" applyFont="1" applyFill="1" applyAlignment="1" applyProtection="1">
      <alignment/>
      <protection/>
    </xf>
    <xf numFmtId="0" fontId="34" fillId="0" borderId="0" xfId="0" applyFont="1" applyAlignment="1">
      <alignment/>
    </xf>
    <xf numFmtId="0" fontId="18" fillId="0" borderId="0" xfId="106">
      <alignment/>
      <protection/>
    </xf>
    <xf numFmtId="0" fontId="57" fillId="0" borderId="0" xfId="106" applyFont="1" applyAlignment="1">
      <alignment horizontal="center" wrapText="1"/>
      <protection/>
    </xf>
    <xf numFmtId="0" fontId="57" fillId="0" borderId="0" xfId="106" applyFont="1" applyBorder="1" applyAlignment="1">
      <alignment horizontal="center" vertical="center" wrapText="1"/>
      <protection/>
    </xf>
    <xf numFmtId="0" fontId="58" fillId="0" borderId="31" xfId="106" applyFont="1" applyBorder="1" applyAlignment="1">
      <alignment horizontal="center" vertical="center" wrapText="1"/>
      <protection/>
    </xf>
    <xf numFmtId="0" fontId="57" fillId="0" borderId="31" xfId="106" applyFont="1" applyBorder="1" applyAlignment="1">
      <alignment horizontal="center" vertical="center" wrapText="1"/>
      <protection/>
    </xf>
    <xf numFmtId="3" fontId="61" fillId="0" borderId="67" xfId="106" applyNumberFormat="1" applyFont="1" applyFill="1" applyBorder="1" applyAlignment="1">
      <alignment horizontal="center" vertical="center" wrapText="1"/>
      <protection/>
    </xf>
    <xf numFmtId="0" fontId="59" fillId="0" borderId="16" xfId="106" applyFont="1" applyBorder="1" applyAlignment="1">
      <alignment horizontal="center" vertical="center" wrapText="1"/>
      <protection/>
    </xf>
    <xf numFmtId="0" fontId="58" fillId="0" borderId="25" xfId="106" applyFont="1" applyBorder="1" applyAlignment="1">
      <alignment horizontal="center" vertical="center" wrapText="1"/>
      <protection/>
    </xf>
    <xf numFmtId="0" fontId="58" fillId="0" borderId="25" xfId="106" applyFont="1" applyBorder="1" applyAlignment="1">
      <alignment horizontal="center" vertical="center"/>
      <protection/>
    </xf>
    <xf numFmtId="0" fontId="56" fillId="0" borderId="30" xfId="106" applyFont="1" applyBorder="1" applyAlignment="1">
      <alignment horizontal="center" vertical="center" wrapText="1"/>
      <protection/>
    </xf>
    <xf numFmtId="0" fontId="56" fillId="0" borderId="58" xfId="106" applyFont="1" applyBorder="1" applyAlignment="1">
      <alignment horizontal="center" vertical="center" wrapText="1"/>
      <protection/>
    </xf>
    <xf numFmtId="3" fontId="62" fillId="0" borderId="66" xfId="106" applyNumberFormat="1" applyFont="1" applyFill="1" applyBorder="1" applyAlignment="1">
      <alignment horizontal="center" vertical="center" wrapText="1"/>
      <protection/>
    </xf>
    <xf numFmtId="0" fontId="56" fillId="0" borderId="58" xfId="106" applyFont="1" applyBorder="1" applyAlignment="1">
      <alignment horizontal="center" vertical="center"/>
      <protection/>
    </xf>
    <xf numFmtId="0" fontId="56" fillId="0" borderId="68" xfId="106" applyFont="1" applyBorder="1" applyAlignment="1">
      <alignment horizontal="center" vertical="center" wrapText="1"/>
      <protection/>
    </xf>
    <xf numFmtId="0" fontId="56" fillId="0" borderId="69" xfId="106" applyFont="1" applyBorder="1" applyAlignment="1">
      <alignment horizontal="center" vertical="center" wrapText="1"/>
      <protection/>
    </xf>
    <xf numFmtId="0" fontId="56" fillId="0" borderId="40" xfId="106" applyFont="1" applyBorder="1" applyAlignment="1">
      <alignment horizontal="center" vertical="center" wrapText="1"/>
      <protection/>
    </xf>
    <xf numFmtId="0" fontId="56" fillId="0" borderId="70" xfId="106" applyFont="1" applyBorder="1" applyAlignment="1">
      <alignment horizontal="center" vertical="center" wrapText="1"/>
      <protection/>
    </xf>
    <xf numFmtId="0" fontId="56" fillId="0" borderId="71" xfId="106" applyFont="1" applyBorder="1" applyAlignment="1">
      <alignment horizontal="center" vertical="center" wrapText="1"/>
      <protection/>
    </xf>
    <xf numFmtId="0" fontId="56" fillId="0" borderId="0" xfId="106" applyFont="1" applyBorder="1" applyAlignment="1">
      <alignment horizontal="center" vertical="center" wrapText="1"/>
      <protection/>
    </xf>
    <xf numFmtId="0" fontId="18" fillId="0" borderId="16" xfId="106" applyBorder="1" applyAlignment="1">
      <alignment wrapText="1"/>
      <protection/>
    </xf>
    <xf numFmtId="0" fontId="63" fillId="0" borderId="19" xfId="106" applyFont="1" applyBorder="1" applyAlignment="1">
      <alignment wrapText="1"/>
      <protection/>
    </xf>
    <xf numFmtId="0" fontId="64" fillId="0" borderId="19" xfId="111" applyFont="1" applyBorder="1">
      <alignment/>
      <protection/>
    </xf>
    <xf numFmtId="0" fontId="65" fillId="0" borderId="16" xfId="106" applyFont="1" applyBorder="1" applyAlignment="1">
      <alignment wrapText="1"/>
      <protection/>
    </xf>
    <xf numFmtId="0" fontId="64" fillId="0" borderId="19" xfId="106" applyFont="1" applyBorder="1" applyAlignment="1">
      <alignment wrapText="1"/>
      <protection/>
    </xf>
    <xf numFmtId="0" fontId="64" fillId="0" borderId="49" xfId="111" applyFont="1" applyBorder="1">
      <alignment/>
      <protection/>
    </xf>
    <xf numFmtId="0" fontId="66" fillId="0" borderId="16" xfId="106" applyFont="1" applyBorder="1">
      <alignment/>
      <protection/>
    </xf>
    <xf numFmtId="0" fontId="65" fillId="0" borderId="16" xfId="106" applyFont="1" applyBorder="1">
      <alignment/>
      <protection/>
    </xf>
    <xf numFmtId="1" fontId="64" fillId="0" borderId="16" xfId="106" applyNumberFormat="1" applyFont="1" applyBorder="1">
      <alignment/>
      <protection/>
    </xf>
    <xf numFmtId="2" fontId="24" fillId="0" borderId="64" xfId="106" applyNumberFormat="1" applyFont="1" applyFill="1" applyBorder="1" applyAlignment="1">
      <alignment horizontal="right"/>
      <protection/>
    </xf>
    <xf numFmtId="1" fontId="64" fillId="0" borderId="16" xfId="106" applyNumberFormat="1" applyFont="1" applyFill="1" applyBorder="1">
      <alignment/>
      <protection/>
    </xf>
    <xf numFmtId="1" fontId="67" fillId="0" borderId="16" xfId="106" applyNumberFormat="1" applyFont="1" applyBorder="1">
      <alignment/>
      <protection/>
    </xf>
    <xf numFmtId="1" fontId="67" fillId="0" borderId="0" xfId="106" applyNumberFormat="1" applyFont="1" applyBorder="1">
      <alignment/>
      <protection/>
    </xf>
    <xf numFmtId="0" fontId="63" fillId="0" borderId="16" xfId="106" applyFont="1" applyBorder="1" applyAlignment="1">
      <alignment wrapText="1"/>
      <protection/>
    </xf>
    <xf numFmtId="2" fontId="24" fillId="0" borderId="54" xfId="106" applyNumberFormat="1" applyFont="1" applyFill="1" applyBorder="1" applyAlignment="1">
      <alignment horizontal="right"/>
      <protection/>
    </xf>
    <xf numFmtId="0" fontId="68" fillId="0" borderId="19" xfId="111" applyFont="1" applyBorder="1">
      <alignment/>
      <protection/>
    </xf>
    <xf numFmtId="0" fontId="66" fillId="0" borderId="16" xfId="106" applyFont="1" applyBorder="1" applyAlignment="1">
      <alignment wrapText="1"/>
      <protection/>
    </xf>
    <xf numFmtId="2" fontId="24" fillId="0" borderId="72" xfId="106" applyNumberFormat="1" applyFont="1" applyFill="1" applyBorder="1" applyAlignment="1">
      <alignment horizontal="right"/>
      <protection/>
    </xf>
    <xf numFmtId="2" fontId="24" fillId="0" borderId="16" xfId="106" applyNumberFormat="1" applyFont="1" applyFill="1" applyBorder="1" applyAlignment="1">
      <alignment horizontal="right"/>
      <protection/>
    </xf>
    <xf numFmtId="0" fontId="1" fillId="0" borderId="16" xfId="106" applyFont="1" applyBorder="1" applyAlignment="1">
      <alignment wrapText="1"/>
      <protection/>
    </xf>
    <xf numFmtId="0" fontId="64" fillId="56" borderId="49" xfId="111" applyFont="1" applyFill="1" applyBorder="1">
      <alignment/>
      <protection/>
    </xf>
    <xf numFmtId="1" fontId="67" fillId="0" borderId="62" xfId="106" applyNumberFormat="1" applyFont="1" applyBorder="1">
      <alignment/>
      <protection/>
    </xf>
    <xf numFmtId="0" fontId="69" fillId="0" borderId="16" xfId="106" applyFont="1" applyBorder="1" applyAlignment="1">
      <alignment wrapText="1"/>
      <protection/>
    </xf>
    <xf numFmtId="0" fontId="69" fillId="0" borderId="19" xfId="111" applyFont="1" applyBorder="1">
      <alignment/>
      <protection/>
    </xf>
    <xf numFmtId="0" fontId="70" fillId="0" borderId="16" xfId="106" applyFont="1" applyBorder="1">
      <alignment/>
      <protection/>
    </xf>
    <xf numFmtId="2" fontId="69" fillId="0" borderId="16" xfId="106" applyNumberFormat="1" applyFont="1" applyBorder="1">
      <alignment/>
      <protection/>
    </xf>
    <xf numFmtId="1" fontId="69" fillId="0" borderId="16" xfId="106" applyNumberFormat="1" applyFont="1" applyBorder="1" applyAlignment="1">
      <alignment vertical="center"/>
      <protection/>
    </xf>
    <xf numFmtId="1" fontId="69" fillId="0" borderId="16" xfId="106" applyNumberFormat="1" applyFont="1" applyBorder="1">
      <alignment/>
      <protection/>
    </xf>
    <xf numFmtId="2" fontId="69" fillId="0" borderId="54" xfId="106" applyNumberFormat="1" applyFont="1" applyFill="1" applyBorder="1">
      <alignment/>
      <protection/>
    </xf>
    <xf numFmtId="1" fontId="69" fillId="0" borderId="54" xfId="106" applyNumberFormat="1" applyFont="1" applyFill="1" applyBorder="1">
      <alignment/>
      <protection/>
    </xf>
    <xf numFmtId="1" fontId="71" fillId="0" borderId="62" xfId="106" applyNumberFormat="1" applyFont="1" applyBorder="1">
      <alignment/>
      <protection/>
    </xf>
    <xf numFmtId="1" fontId="71" fillId="0" borderId="16" xfId="106" applyNumberFormat="1" applyFont="1" applyBorder="1">
      <alignment/>
      <protection/>
    </xf>
    <xf numFmtId="1" fontId="71" fillId="0" borderId="0" xfId="106" applyNumberFormat="1" applyFont="1" applyBorder="1">
      <alignment/>
      <protection/>
    </xf>
    <xf numFmtId="0" fontId="64" fillId="0" borderId="16" xfId="106" applyFont="1" applyBorder="1" applyAlignment="1">
      <alignment wrapText="1"/>
      <protection/>
    </xf>
    <xf numFmtId="1" fontId="64" fillId="0" borderId="54" xfId="106" applyNumberFormat="1" applyFont="1" applyFill="1" applyBorder="1">
      <alignment/>
      <protection/>
    </xf>
    <xf numFmtId="0" fontId="72" fillId="0" borderId="16" xfId="106" applyFont="1" applyBorder="1" applyAlignment="1">
      <alignment wrapText="1"/>
      <protection/>
    </xf>
    <xf numFmtId="1" fontId="69" fillId="0" borderId="16" xfId="106" applyNumberFormat="1" applyFont="1" applyBorder="1" applyAlignment="1">
      <alignment wrapText="1"/>
      <protection/>
    </xf>
    <xf numFmtId="2" fontId="70" fillId="0" borderId="16" xfId="106" applyNumberFormat="1" applyFont="1" applyBorder="1" applyAlignment="1">
      <alignment wrapText="1"/>
      <protection/>
    </xf>
    <xf numFmtId="187" fontId="69" fillId="0" borderId="16" xfId="106" applyNumberFormat="1" applyFont="1" applyBorder="1" applyAlignment="1">
      <alignment wrapText="1"/>
      <protection/>
    </xf>
    <xf numFmtId="2" fontId="25" fillId="0" borderId="16" xfId="106" applyNumberFormat="1" applyFont="1" applyFill="1" applyBorder="1" applyAlignment="1">
      <alignment horizontal="right"/>
      <protection/>
    </xf>
    <xf numFmtId="0" fontId="18" fillId="0" borderId="16" xfId="106" applyBorder="1">
      <alignment/>
      <protection/>
    </xf>
    <xf numFmtId="0" fontId="56" fillId="0" borderId="31" xfId="106" applyFont="1" applyBorder="1">
      <alignment/>
      <protection/>
    </xf>
    <xf numFmtId="0" fontId="69" fillId="0" borderId="16" xfId="106" applyFont="1" applyBorder="1">
      <alignment/>
      <protection/>
    </xf>
    <xf numFmtId="0" fontId="69" fillId="0" borderId="31" xfId="106" applyFont="1" applyBorder="1">
      <alignment/>
      <protection/>
    </xf>
    <xf numFmtId="2" fontId="69" fillId="0" borderId="72" xfId="106" applyNumberFormat="1" applyFont="1" applyFill="1" applyBorder="1">
      <alignment/>
      <protection/>
    </xf>
    <xf numFmtId="1" fontId="69" fillId="0" borderId="72" xfId="106" applyNumberFormat="1" applyFont="1" applyFill="1" applyBorder="1">
      <alignment/>
      <protection/>
    </xf>
    <xf numFmtId="0" fontId="18" fillId="0" borderId="19" xfId="106" applyBorder="1">
      <alignment/>
      <protection/>
    </xf>
    <xf numFmtId="1" fontId="18" fillId="0" borderId="16" xfId="106" applyNumberFormat="1" applyBorder="1">
      <alignment/>
      <protection/>
    </xf>
    <xf numFmtId="0" fontId="18" fillId="0" borderId="0" xfId="106" applyBorder="1">
      <alignment/>
      <protection/>
    </xf>
    <xf numFmtId="0" fontId="19" fillId="0" borderId="0" xfId="105">
      <alignment/>
      <protection/>
    </xf>
    <xf numFmtId="0" fontId="19" fillId="0" borderId="0" xfId="105" applyAlignment="1">
      <alignment horizontal="right"/>
      <protection/>
    </xf>
    <xf numFmtId="0" fontId="19" fillId="57" borderId="16" xfId="105" applyFill="1" applyBorder="1" applyAlignment="1">
      <alignment horizontal="center" vertical="center" wrapText="1"/>
      <protection/>
    </xf>
    <xf numFmtId="0" fontId="63" fillId="0" borderId="16" xfId="105" applyFont="1" applyBorder="1" applyAlignment="1" quotePrefix="1">
      <alignment horizontal="center" vertical="center" wrapText="1"/>
      <protection/>
    </xf>
    <xf numFmtId="0" fontId="63" fillId="0" borderId="16" xfId="105" applyFont="1" applyBorder="1" applyAlignment="1">
      <alignment horizontal="center" vertical="center" wrapText="1"/>
      <protection/>
    </xf>
    <xf numFmtId="0" fontId="63" fillId="0" borderId="16" xfId="105" applyFont="1" applyBorder="1" applyAlignment="1" quotePrefix="1">
      <alignment vertical="center" wrapText="1"/>
      <protection/>
    </xf>
    <xf numFmtId="2" fontId="63" fillId="0" borderId="16" xfId="105" applyNumberFormat="1" applyFont="1" applyBorder="1" applyAlignment="1">
      <alignment vertical="center" wrapText="1"/>
      <protection/>
    </xf>
    <xf numFmtId="2" fontId="63" fillId="57" borderId="16" xfId="105" applyNumberFormat="1" applyFont="1" applyFill="1" applyBorder="1" applyAlignment="1">
      <alignment vertical="center" wrapText="1"/>
      <protection/>
    </xf>
    <xf numFmtId="0" fontId="19" fillId="0" borderId="16" xfId="105" applyBorder="1" applyAlignment="1" quotePrefix="1">
      <alignment horizontal="center" vertical="center" wrapText="1"/>
      <protection/>
    </xf>
    <xf numFmtId="0" fontId="19" fillId="0" borderId="16" xfId="105" applyBorder="1" applyAlignment="1" quotePrefix="1">
      <alignment vertical="center" wrapText="1"/>
      <protection/>
    </xf>
    <xf numFmtId="2" fontId="19" fillId="0" borderId="16" xfId="105" applyNumberFormat="1" applyBorder="1" applyAlignment="1">
      <alignment vertical="center" wrapText="1"/>
      <protection/>
    </xf>
    <xf numFmtId="2" fontId="19" fillId="57" borderId="16" xfId="105" applyNumberFormat="1" applyFill="1" applyBorder="1" applyAlignment="1">
      <alignment vertical="center" wrapText="1"/>
      <protection/>
    </xf>
    <xf numFmtId="0" fontId="63" fillId="57" borderId="16" xfId="105" applyFont="1" applyFill="1" applyBorder="1" applyAlignment="1">
      <alignment horizontal="center" vertical="center" wrapText="1"/>
      <protection/>
    </xf>
    <xf numFmtId="0" fontId="63" fillId="57" borderId="16" xfId="105" applyFont="1" applyFill="1" applyBorder="1" applyAlignment="1" quotePrefix="1">
      <alignment horizontal="center" vertical="center" wrapText="1"/>
      <protection/>
    </xf>
    <xf numFmtId="0" fontId="63" fillId="57" borderId="16" xfId="105" applyFont="1" applyFill="1" applyBorder="1" applyAlignment="1">
      <alignment vertical="center" wrapText="1"/>
      <protection/>
    </xf>
    <xf numFmtId="0" fontId="63" fillId="0" borderId="0" xfId="105" applyFont="1" applyAlignment="1">
      <alignment horizontal="left"/>
      <protection/>
    </xf>
    <xf numFmtId="0" fontId="33" fillId="0" borderId="0" xfId="106" applyFont="1">
      <alignment/>
      <protection/>
    </xf>
    <xf numFmtId="0" fontId="33" fillId="56" borderId="0" xfId="106" applyFont="1" applyFill="1">
      <alignment/>
      <protection/>
    </xf>
    <xf numFmtId="0" fontId="33" fillId="0" borderId="0" xfId="106" applyNumberFormat="1" applyFont="1" applyFill="1" applyAlignment="1" applyProtection="1">
      <alignment/>
      <protection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37" fillId="0" borderId="16" xfId="0" applyFont="1" applyBorder="1" applyAlignment="1">
      <alignment horizontal="center" wrapText="1"/>
    </xf>
    <xf numFmtId="0" fontId="37" fillId="0" borderId="16" xfId="0" applyFont="1" applyBorder="1" applyAlignment="1">
      <alignment horizontal="center"/>
    </xf>
    <xf numFmtId="0" fontId="28" fillId="0" borderId="56" xfId="115" applyFont="1" applyBorder="1" applyAlignment="1">
      <alignment horizontal="center" vertical="center" wrapText="1"/>
      <protection/>
    </xf>
    <xf numFmtId="0" fontId="30" fillId="0" borderId="17" xfId="115" applyFont="1" applyBorder="1" applyAlignment="1">
      <alignment/>
      <protection/>
    </xf>
    <xf numFmtId="0" fontId="29" fillId="0" borderId="29" xfId="115" applyFont="1" applyBorder="1" applyAlignment="1">
      <alignment/>
      <protection/>
    </xf>
    <xf numFmtId="0" fontId="28" fillId="0" borderId="29" xfId="115" applyFont="1" applyBorder="1" applyAlignment="1">
      <alignment horizontal="center" vertical="center" wrapText="1"/>
      <protection/>
    </xf>
    <xf numFmtId="0" fontId="27" fillId="0" borderId="52" xfId="115" applyFont="1" applyBorder="1">
      <alignment/>
      <protection/>
    </xf>
    <xf numFmtId="0" fontId="27" fillId="0" borderId="29" xfId="115" applyFont="1" applyBorder="1">
      <alignment/>
      <protection/>
    </xf>
    <xf numFmtId="0" fontId="44" fillId="0" borderId="73" xfId="115" applyFont="1" applyBorder="1" applyAlignment="1">
      <alignment horizontal="center" vertical="center" wrapText="1"/>
      <protection/>
    </xf>
    <xf numFmtId="0" fontId="30" fillId="0" borderId="18" xfId="115" applyFont="1" applyBorder="1" applyAlignment="1">
      <alignment horizontal="center"/>
      <protection/>
    </xf>
    <xf numFmtId="0" fontId="30" fillId="0" borderId="20" xfId="115" applyFont="1" applyBorder="1" applyAlignment="1">
      <alignment horizontal="center"/>
      <protection/>
    </xf>
    <xf numFmtId="0" fontId="30" fillId="0" borderId="27" xfId="115" applyFont="1" applyBorder="1" applyAlignment="1">
      <alignment horizontal="center"/>
      <protection/>
    </xf>
    <xf numFmtId="0" fontId="29" fillId="0" borderId="29" xfId="115" applyFont="1" applyBorder="1" applyAlignment="1">
      <alignment horizontal="center"/>
      <protection/>
    </xf>
    <xf numFmtId="0" fontId="30" fillId="0" borderId="48" xfId="115" applyFont="1" applyBorder="1" applyAlignment="1">
      <alignment horizontal="center"/>
      <protection/>
    </xf>
    <xf numFmtId="0" fontId="29" fillId="0" borderId="49" xfId="115" applyFont="1" applyBorder="1" applyAlignment="1">
      <alignment horizontal="center"/>
      <protection/>
    </xf>
    <xf numFmtId="0" fontId="30" fillId="0" borderId="62" xfId="115" applyFont="1" applyBorder="1" applyAlignment="1">
      <alignment horizontal="center"/>
      <protection/>
    </xf>
    <xf numFmtId="0" fontId="30" fillId="0" borderId="46" xfId="115" applyFont="1" applyBorder="1" applyAlignment="1">
      <alignment horizontal="center"/>
      <protection/>
    </xf>
    <xf numFmtId="0" fontId="29" fillId="0" borderId="48" xfId="115" applyFont="1" applyBorder="1" applyAlignment="1">
      <alignment horizontal="center"/>
      <protection/>
    </xf>
    <xf numFmtId="0" fontId="29" fillId="0" borderId="36" xfId="115" applyFont="1" applyBorder="1" applyAlignment="1">
      <alignment horizontal="center"/>
      <protection/>
    </xf>
    <xf numFmtId="0" fontId="38" fillId="0" borderId="25" xfId="0" applyFont="1" applyBorder="1" applyAlignment="1">
      <alignment horizontal="center" vertical="center" wrapText="1"/>
    </xf>
    <xf numFmtId="1" fontId="36" fillId="0" borderId="16" xfId="0" applyNumberFormat="1" applyFont="1" applyBorder="1" applyAlignment="1">
      <alignment horizontal="center" vertical="center"/>
    </xf>
    <xf numFmtId="1" fontId="75" fillId="0" borderId="16" xfId="0" applyNumberFormat="1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/>
    </xf>
    <xf numFmtId="0" fontId="35" fillId="0" borderId="16" xfId="107" applyFont="1" applyFill="1" applyBorder="1" applyAlignment="1" quotePrefix="1">
      <alignment horizontal="center" vertical="center" wrapText="1"/>
      <protection/>
    </xf>
    <xf numFmtId="0" fontId="35" fillId="0" borderId="25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25" xfId="0" applyFont="1" applyFill="1" applyBorder="1" applyAlignment="1" quotePrefix="1">
      <alignment horizontal="center" vertical="center" wrapText="1"/>
    </xf>
    <xf numFmtId="2" fontId="34" fillId="0" borderId="25" xfId="0" applyNumberFormat="1" applyFont="1" applyFill="1" applyBorder="1" applyAlignment="1" quotePrefix="1">
      <alignment horizontal="center" vertical="center" wrapText="1"/>
    </xf>
    <xf numFmtId="2" fontId="35" fillId="0" borderId="25" xfId="0" applyNumberFormat="1" applyFont="1" applyFill="1" applyBorder="1" applyAlignment="1" quotePrefix="1">
      <alignment horizontal="center" vertical="center" wrapText="1"/>
    </xf>
    <xf numFmtId="49" fontId="35" fillId="0" borderId="16" xfId="0" applyNumberFormat="1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quotePrefix="1">
      <alignment horizontal="center" vertical="center" wrapText="1"/>
    </xf>
    <xf numFmtId="2" fontId="34" fillId="0" borderId="16" xfId="0" applyNumberFormat="1" applyFont="1" applyFill="1" applyBorder="1" applyAlignment="1" quotePrefix="1">
      <alignment horizontal="center" vertical="center" wrapText="1"/>
    </xf>
    <xf numFmtId="2" fontId="34" fillId="0" borderId="16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Fill="1" applyBorder="1" applyAlignment="1" applyProtection="1">
      <alignment horizontal="center" vertical="center" wrapText="1"/>
      <protection/>
    </xf>
    <xf numFmtId="2" fontId="34" fillId="0" borderId="25" xfId="0" applyNumberFormat="1" applyFont="1" applyFill="1" applyBorder="1" applyAlignment="1">
      <alignment horizontal="center" vertical="center" wrapText="1"/>
    </xf>
    <xf numFmtId="49" fontId="35" fillId="0" borderId="16" xfId="0" applyNumberFormat="1" applyFont="1" applyBorder="1" applyAlignment="1">
      <alignment horizontal="center" vertical="center"/>
    </xf>
    <xf numFmtId="0" fontId="34" fillId="0" borderId="16" xfId="0" applyFont="1" applyBorder="1" applyAlignment="1">
      <alignment/>
    </xf>
    <xf numFmtId="49" fontId="35" fillId="0" borderId="16" xfId="0" applyNumberFormat="1" applyFont="1" applyFill="1" applyBorder="1" applyAlignment="1">
      <alignment horizontal="center" vertical="center" wrapText="1"/>
    </xf>
    <xf numFmtId="49" fontId="35" fillId="0" borderId="16" xfId="0" applyNumberFormat="1" applyFont="1" applyFill="1" applyBorder="1" applyAlignment="1" quotePrefix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6" xfId="0" applyFont="1" applyBorder="1" applyAlignment="1" quotePrefix="1">
      <alignment horizontal="center" vertical="center" wrapText="1"/>
    </xf>
    <xf numFmtId="0" fontId="34" fillId="0" borderId="16" xfId="107" applyFont="1" applyBorder="1" applyAlignment="1" quotePrefix="1">
      <alignment horizontal="center" vertical="center" wrapText="1"/>
      <protection/>
    </xf>
    <xf numFmtId="2" fontId="34" fillId="0" borderId="16" xfId="107" applyNumberFormat="1" applyFont="1" applyBorder="1" applyAlignment="1" quotePrefix="1">
      <alignment horizontal="center" vertical="center" wrapText="1"/>
      <protection/>
    </xf>
    <xf numFmtId="0" fontId="19" fillId="0" borderId="0" xfId="105" applyFont="1">
      <alignment/>
      <protection/>
    </xf>
    <xf numFmtId="187" fontId="32" fillId="0" borderId="19" xfId="95" applyNumberFormat="1" applyFont="1" applyBorder="1" applyAlignment="1">
      <alignment horizontal="center" vertical="center" wrapText="1"/>
      <protection/>
    </xf>
    <xf numFmtId="187" fontId="45" fillId="0" borderId="16" xfId="95" applyNumberFormat="1" applyFont="1" applyBorder="1" applyAlignment="1">
      <alignment horizontal="center" vertical="center"/>
      <protection/>
    </xf>
    <xf numFmtId="187" fontId="45" fillId="0" borderId="16" xfId="0" applyNumberFormat="1" applyFont="1" applyFill="1" applyBorder="1" applyAlignment="1" applyProtection="1">
      <alignment/>
      <protection/>
    </xf>
    <xf numFmtId="2" fontId="45" fillId="0" borderId="16" xfId="95" applyNumberFormat="1" applyFont="1" applyBorder="1" applyAlignment="1">
      <alignment horizontal="center" vertical="center"/>
      <protection/>
    </xf>
    <xf numFmtId="0" fontId="38" fillId="0" borderId="68" xfId="0" applyFont="1" applyBorder="1" applyAlignment="1">
      <alignment horizontal="center"/>
    </xf>
    <xf numFmtId="0" fontId="38" fillId="0" borderId="70" xfId="0" applyFont="1" applyBorder="1" applyAlignment="1">
      <alignment horizontal="center"/>
    </xf>
    <xf numFmtId="0" fontId="35" fillId="0" borderId="19" xfId="107" applyFont="1" applyFill="1" applyBorder="1" applyAlignment="1">
      <alignment horizontal="center" vertical="center" wrapText="1"/>
      <protection/>
    </xf>
    <xf numFmtId="2" fontId="35" fillId="0" borderId="19" xfId="107" applyNumberFormat="1" applyFont="1" applyFill="1" applyBorder="1" applyAlignment="1">
      <alignment horizontal="center" vertical="center" wrapText="1"/>
      <protection/>
    </xf>
    <xf numFmtId="2" fontId="35" fillId="0" borderId="19" xfId="107" applyNumberFormat="1" applyFont="1" applyFill="1" applyBorder="1" applyAlignment="1" quotePrefix="1">
      <alignment horizontal="center" vertical="center" wrapText="1"/>
      <protection/>
    </xf>
    <xf numFmtId="0" fontId="38" fillId="0" borderId="16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76" fillId="0" borderId="0" xfId="0" applyFont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49" fontId="35" fillId="0" borderId="16" xfId="0" applyNumberFormat="1" applyFont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49" fontId="34" fillId="0" borderId="31" xfId="0" applyNumberFormat="1" applyFont="1" applyBorder="1" applyAlignment="1">
      <alignment horizontal="center" vertical="center" wrapText="1"/>
    </xf>
    <xf numFmtId="49" fontId="34" fillId="0" borderId="16" xfId="0" applyNumberFormat="1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7" fillId="0" borderId="48" xfId="0" applyFont="1" applyBorder="1" applyAlignment="1">
      <alignment horizontal="justify" vertical="center" wrapText="1"/>
    </xf>
    <xf numFmtId="0" fontId="35" fillId="0" borderId="74" xfId="115" applyFont="1" applyBorder="1" applyAlignment="1">
      <alignment horizontal="center" vertical="center" wrapText="1"/>
      <protection/>
    </xf>
    <xf numFmtId="2" fontId="36" fillId="0" borderId="16" xfId="0" applyNumberFormat="1" applyFont="1" applyBorder="1" applyAlignment="1">
      <alignment horizontal="center"/>
    </xf>
    <xf numFmtId="2" fontId="35" fillId="0" borderId="16" xfId="0" applyNumberFormat="1" applyFont="1" applyBorder="1" applyAlignment="1">
      <alignment horizontal="center"/>
    </xf>
    <xf numFmtId="1" fontId="34" fillId="0" borderId="16" xfId="0" applyNumberFormat="1" applyFont="1" applyBorder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1" fontId="32" fillId="0" borderId="16" xfId="109" applyNumberFormat="1" applyFont="1" applyBorder="1" applyAlignment="1">
      <alignment horizontal="center" vertical="center" wrapText="1"/>
      <protection/>
    </xf>
    <xf numFmtId="1" fontId="32" fillId="0" borderId="16" xfId="109" applyNumberFormat="1" applyFont="1" applyFill="1" applyBorder="1" applyAlignment="1">
      <alignment horizontal="center" vertical="center" wrapText="1"/>
      <protection/>
    </xf>
    <xf numFmtId="0" fontId="32" fillId="0" borderId="16" xfId="109" applyFont="1" applyBorder="1" applyAlignment="1">
      <alignment horizontal="center" vertical="center" wrapText="1"/>
      <protection/>
    </xf>
    <xf numFmtId="0" fontId="38" fillId="0" borderId="25" xfId="0" applyFont="1" applyFill="1" applyBorder="1" applyAlignment="1">
      <alignment horizontal="center" vertical="center" wrapText="1"/>
    </xf>
    <xf numFmtId="0" fontId="38" fillId="0" borderId="70" xfId="0" applyFont="1" applyFill="1" applyBorder="1" applyAlignment="1">
      <alignment horizontal="center"/>
    </xf>
    <xf numFmtId="0" fontId="45" fillId="0" borderId="25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49" fontId="34" fillId="0" borderId="19" xfId="0" applyNumberFormat="1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/>
    </xf>
    <xf numFmtId="0" fontId="76" fillId="0" borderId="0" xfId="0" applyFont="1" applyBorder="1" applyAlignment="1">
      <alignment horizontal="justify" vertical="center" wrapText="1"/>
    </xf>
    <xf numFmtId="0" fontId="34" fillId="0" borderId="25" xfId="0" applyFont="1" applyBorder="1" applyAlignment="1">
      <alignment horizontal="center" vertical="center" wrapText="1"/>
    </xf>
    <xf numFmtId="2" fontId="34" fillId="0" borderId="25" xfId="0" applyNumberFormat="1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2" fontId="29" fillId="0" borderId="21" xfId="115" applyNumberFormat="1" applyFont="1" applyBorder="1">
      <alignment/>
      <protection/>
    </xf>
    <xf numFmtId="2" fontId="29" fillId="0" borderId="48" xfId="115" applyNumberFormat="1" applyFont="1" applyBorder="1">
      <alignment/>
      <protection/>
    </xf>
    <xf numFmtId="0" fontId="35" fillId="0" borderId="16" xfId="115" applyFont="1" applyBorder="1" applyAlignment="1">
      <alignment horizontal="center" vertical="center" wrapText="1"/>
      <protection/>
    </xf>
    <xf numFmtId="0" fontId="29" fillId="0" borderId="75" xfId="115" applyFont="1" applyBorder="1">
      <alignment/>
      <protection/>
    </xf>
    <xf numFmtId="0" fontId="29" fillId="0" borderId="16" xfId="115" applyFont="1" applyBorder="1">
      <alignment/>
      <protection/>
    </xf>
    <xf numFmtId="2" fontId="29" fillId="0" borderId="40" xfId="115" applyNumberFormat="1" applyFont="1" applyBorder="1">
      <alignment/>
      <protection/>
    </xf>
    <xf numFmtId="2" fontId="29" fillId="0" borderId="75" xfId="115" applyNumberFormat="1" applyFont="1" applyBorder="1">
      <alignment/>
      <protection/>
    </xf>
    <xf numFmtId="2" fontId="30" fillId="0" borderId="16" xfId="115" applyNumberFormat="1" applyFont="1" applyBorder="1">
      <alignment/>
      <protection/>
    </xf>
    <xf numFmtId="2" fontId="30" fillId="0" borderId="36" xfId="115" applyNumberFormat="1" applyFont="1" applyBorder="1">
      <alignment/>
      <protection/>
    </xf>
    <xf numFmtId="0" fontId="29" fillId="0" borderId="48" xfId="115" applyFont="1" applyFill="1" applyBorder="1">
      <alignment/>
      <protection/>
    </xf>
    <xf numFmtId="187" fontId="29" fillId="0" borderId="36" xfId="115" applyNumberFormat="1" applyFont="1" applyBorder="1">
      <alignment/>
      <protection/>
    </xf>
    <xf numFmtId="0" fontId="35" fillId="0" borderId="25" xfId="0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2" fontId="34" fillId="0" borderId="16" xfId="0" applyNumberFormat="1" applyFont="1" applyBorder="1" applyAlignment="1" quotePrefix="1">
      <alignment horizontal="center" vertical="center" wrapText="1"/>
    </xf>
    <xf numFmtId="2" fontId="34" fillId="0" borderId="16" xfId="0" applyNumberFormat="1" applyFont="1" applyBorder="1" applyAlignment="1" quotePrefix="1">
      <alignment vertical="center" wrapText="1"/>
    </xf>
    <xf numFmtId="0" fontId="35" fillId="0" borderId="16" xfId="0" applyFont="1" applyBorder="1" applyAlignment="1" quotePrefix="1">
      <alignment horizontal="center" vertical="center" wrapText="1"/>
    </xf>
    <xf numFmtId="0" fontId="34" fillId="0" borderId="62" xfId="0" applyFont="1" applyBorder="1" applyAlignment="1">
      <alignment horizontal="center" vertical="center"/>
    </xf>
    <xf numFmtId="1" fontId="34" fillId="0" borderId="25" xfId="0" applyNumberFormat="1" applyFont="1" applyBorder="1" applyAlignment="1">
      <alignment horizontal="center" vertical="center"/>
    </xf>
    <xf numFmtId="0" fontId="80" fillId="0" borderId="16" xfId="0" applyFont="1" applyBorder="1" applyAlignment="1">
      <alignment horizontal="center" vertical="center" wrapText="1"/>
    </xf>
    <xf numFmtId="0" fontId="44" fillId="0" borderId="52" xfId="115" applyFont="1" applyBorder="1" applyAlignment="1">
      <alignment horizontal="center" vertical="center" wrapText="1"/>
      <protection/>
    </xf>
    <xf numFmtId="0" fontId="30" fillId="0" borderId="22" xfId="115" applyFont="1" applyBorder="1" applyAlignment="1">
      <alignment horizontal="center"/>
      <protection/>
    </xf>
    <xf numFmtId="0" fontId="30" fillId="0" borderId="23" xfId="115" applyFont="1" applyBorder="1" applyAlignment="1">
      <alignment horizontal="center"/>
      <protection/>
    </xf>
    <xf numFmtId="0" fontId="30" fillId="0" borderId="24" xfId="115" applyFont="1" applyBorder="1" applyAlignment="1">
      <alignment horizontal="center"/>
      <protection/>
    </xf>
    <xf numFmtId="0" fontId="30" fillId="0" borderId="0" xfId="115" applyFont="1" applyBorder="1" applyAlignment="1">
      <alignment horizontal="center"/>
      <protection/>
    </xf>
    <xf numFmtId="0" fontId="29" fillId="0" borderId="22" xfId="115" applyFont="1" applyBorder="1" applyAlignment="1">
      <alignment horizontal="center"/>
      <protection/>
    </xf>
    <xf numFmtId="0" fontId="30" fillId="0" borderId="44" xfId="115" applyFont="1" applyBorder="1" applyAlignment="1">
      <alignment horizontal="center"/>
      <protection/>
    </xf>
    <xf numFmtId="2" fontId="29" fillId="0" borderId="36" xfId="115" applyNumberFormat="1" applyFont="1" applyBorder="1" applyAlignment="1">
      <alignment horizontal="center"/>
      <protection/>
    </xf>
    <xf numFmtId="0" fontId="44" fillId="0" borderId="16" xfId="115" applyFont="1" applyBorder="1" applyAlignment="1">
      <alignment horizontal="center" vertical="center" wrapText="1"/>
      <protection/>
    </xf>
    <xf numFmtId="0" fontId="29" fillId="0" borderId="40" xfId="115" applyFont="1" applyBorder="1" applyAlignment="1">
      <alignment horizontal="center"/>
      <protection/>
    </xf>
    <xf numFmtId="0" fontId="29" fillId="0" borderId="75" xfId="115" applyFont="1" applyBorder="1" applyAlignment="1">
      <alignment horizontal="center"/>
      <protection/>
    </xf>
    <xf numFmtId="0" fontId="30" fillId="0" borderId="16" xfId="115" applyFont="1" applyBorder="1" applyAlignment="1">
      <alignment horizontal="center"/>
      <protection/>
    </xf>
    <xf numFmtId="0" fontId="29" fillId="0" borderId="16" xfId="115" applyFont="1" applyBorder="1" applyAlignment="1">
      <alignment horizontal="center"/>
      <protection/>
    </xf>
    <xf numFmtId="0" fontId="30" fillId="0" borderId="25" xfId="115" applyFont="1" applyBorder="1" applyAlignment="1">
      <alignment horizontal="center"/>
      <protection/>
    </xf>
    <xf numFmtId="0" fontId="29" fillId="0" borderId="19" xfId="115" applyFont="1" applyBorder="1" applyAlignment="1">
      <alignment horizontal="center"/>
      <protection/>
    </xf>
    <xf numFmtId="0" fontId="29" fillId="0" borderId="76" xfId="115" applyFont="1" applyBorder="1">
      <alignment/>
      <protection/>
    </xf>
    <xf numFmtId="0" fontId="29" fillId="0" borderId="77" xfId="115" applyFont="1" applyBorder="1">
      <alignment/>
      <protection/>
    </xf>
    <xf numFmtId="0" fontId="29" fillId="0" borderId="54" xfId="115" applyFont="1" applyBorder="1">
      <alignment/>
      <protection/>
    </xf>
    <xf numFmtId="183" fontId="34" fillId="0" borderId="16" xfId="123" applyFont="1" applyBorder="1" applyAlignment="1">
      <alignment horizontal="center" vertical="center"/>
    </xf>
    <xf numFmtId="1" fontId="75" fillId="56" borderId="16" xfId="0" applyNumberFormat="1" applyFont="1" applyFill="1" applyBorder="1" applyAlignment="1">
      <alignment horizontal="center" vertical="center"/>
    </xf>
    <xf numFmtId="1" fontId="34" fillId="56" borderId="16" xfId="0" applyNumberFormat="1" applyFont="1" applyFill="1" applyBorder="1" applyAlignment="1">
      <alignment horizontal="center" vertical="center" wrapText="1"/>
    </xf>
    <xf numFmtId="2" fontId="75" fillId="56" borderId="16" xfId="0" applyNumberFormat="1" applyFont="1" applyFill="1" applyBorder="1" applyAlignment="1">
      <alignment horizontal="center" vertical="center"/>
    </xf>
    <xf numFmtId="0" fontId="76" fillId="0" borderId="0" xfId="0" applyFont="1" applyBorder="1" applyAlignment="1">
      <alignment horizontal="center" vertical="center" wrapText="1"/>
    </xf>
    <xf numFmtId="183" fontId="34" fillId="0" borderId="0" xfId="123" applyFont="1" applyBorder="1" applyAlignment="1">
      <alignment horizontal="center" vertical="center" wrapText="1"/>
    </xf>
    <xf numFmtId="0" fontId="29" fillId="0" borderId="66" xfId="115" applyFont="1" applyBorder="1">
      <alignment/>
      <protection/>
    </xf>
    <xf numFmtId="0" fontId="30" fillId="0" borderId="49" xfId="115" applyFont="1" applyBorder="1">
      <alignment/>
      <protection/>
    </xf>
    <xf numFmtId="0" fontId="30" fillId="0" borderId="78" xfId="115" applyFont="1" applyBorder="1">
      <alignment/>
      <protection/>
    </xf>
    <xf numFmtId="0" fontId="30" fillId="0" borderId="79" xfId="115" applyFont="1" applyBorder="1">
      <alignment/>
      <protection/>
    </xf>
    <xf numFmtId="0" fontId="29" fillId="0" borderId="45" xfId="115" applyFont="1" applyBorder="1" applyAlignment="1">
      <alignment horizontal="center"/>
      <protection/>
    </xf>
    <xf numFmtId="0" fontId="77" fillId="0" borderId="60" xfId="0" applyFont="1" applyBorder="1" applyAlignment="1">
      <alignment horizontal="justify" vertical="center" wrapText="1"/>
    </xf>
    <xf numFmtId="0" fontId="77" fillId="0" borderId="16" xfId="0" applyFont="1" applyBorder="1" applyAlignment="1">
      <alignment horizontal="justify" vertical="center" wrapText="1"/>
    </xf>
    <xf numFmtId="3" fontId="34" fillId="0" borderId="19" xfId="0" applyNumberFormat="1" applyFont="1" applyBorder="1" applyAlignment="1">
      <alignment horizontal="center" vertical="center"/>
    </xf>
    <xf numFmtId="2" fontId="45" fillId="0" borderId="16" xfId="0" applyNumberFormat="1" applyFont="1" applyFill="1" applyBorder="1" applyAlignment="1" applyProtection="1">
      <alignment/>
      <protection/>
    </xf>
    <xf numFmtId="2" fontId="36" fillId="0" borderId="16" xfId="0" applyNumberFormat="1" applyFont="1" applyBorder="1" applyAlignment="1">
      <alignment horizontal="center" vertical="center"/>
    </xf>
    <xf numFmtId="2" fontId="36" fillId="0" borderId="19" xfId="0" applyNumberFormat="1" applyFont="1" applyBorder="1" applyAlignment="1">
      <alignment horizontal="center" vertical="center"/>
    </xf>
    <xf numFmtId="0" fontId="19" fillId="0" borderId="16" xfId="114" applyBorder="1" applyAlignment="1">
      <alignment horizontal="center" vertical="center" wrapText="1"/>
      <protection/>
    </xf>
    <xf numFmtId="2" fontId="63" fillId="0" borderId="16" xfId="114" applyNumberFormat="1" applyFont="1" applyBorder="1" applyAlignment="1">
      <alignment vertical="center" wrapText="1"/>
      <protection/>
    </xf>
    <xf numFmtId="2" fontId="19" fillId="0" borderId="16" xfId="114" applyNumberFormat="1" applyBorder="1" applyAlignment="1">
      <alignment vertical="center" wrapText="1"/>
      <protection/>
    </xf>
    <xf numFmtId="2" fontId="81" fillId="0" borderId="55" xfId="115" applyNumberFormat="1" applyFont="1" applyBorder="1">
      <alignment/>
      <protection/>
    </xf>
    <xf numFmtId="0" fontId="81" fillId="0" borderId="48" xfId="115" applyFont="1" applyBorder="1">
      <alignment/>
      <protection/>
    </xf>
    <xf numFmtId="49" fontId="34" fillId="0" borderId="16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0" fillId="57" borderId="16" xfId="0" applyFill="1" applyBorder="1" applyAlignment="1">
      <alignment horizontal="center" vertical="center" wrapText="1"/>
    </xf>
    <xf numFmtId="0" fontId="63" fillId="0" borderId="16" xfId="0" applyFont="1" applyBorder="1" applyAlignment="1">
      <alignment vertical="center"/>
    </xf>
    <xf numFmtId="0" fontId="63" fillId="0" borderId="16" xfId="0" applyFont="1" applyBorder="1" applyAlignment="1">
      <alignment vertical="center" wrapText="1"/>
    </xf>
    <xf numFmtId="2" fontId="63" fillId="57" borderId="16" xfId="0" applyNumberFormat="1" applyFont="1" applyFill="1" applyBorder="1" applyAlignment="1">
      <alignment vertical="center"/>
    </xf>
    <xf numFmtId="2" fontId="63" fillId="0" borderId="16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vertical="center" wrapText="1"/>
    </xf>
    <xf numFmtId="2" fontId="0" fillId="57" borderId="16" xfId="0" applyNumberFormat="1" applyFill="1" applyBorder="1" applyAlignment="1">
      <alignment vertical="center"/>
    </xf>
    <xf numFmtId="2" fontId="0" fillId="0" borderId="16" xfId="0" applyNumberFormat="1" applyBorder="1" applyAlignment="1">
      <alignment vertical="center"/>
    </xf>
    <xf numFmtId="0" fontId="63" fillId="57" borderId="16" xfId="0" applyFont="1" applyFill="1" applyBorder="1" applyAlignment="1">
      <alignment vertical="center"/>
    </xf>
    <xf numFmtId="0" fontId="63" fillId="57" borderId="16" xfId="0" applyFont="1" applyFill="1" applyBorder="1" applyAlignment="1">
      <alignment vertical="center" wrapText="1"/>
    </xf>
    <xf numFmtId="0" fontId="63" fillId="57" borderId="16" xfId="0" applyFont="1" applyFill="1" applyBorder="1" applyAlignment="1">
      <alignment horizontal="center" vertical="center"/>
    </xf>
    <xf numFmtId="0" fontId="63" fillId="0" borderId="0" xfId="0" applyFont="1" applyAlignment="1">
      <alignment horizontal="left"/>
    </xf>
    <xf numFmtId="0" fontId="26" fillId="0" borderId="0" xfId="0" applyFont="1" applyAlignment="1">
      <alignment/>
    </xf>
    <xf numFmtId="0" fontId="63" fillId="0" borderId="16" xfId="0" applyFont="1" applyBorder="1" applyAlignment="1" quotePrefix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2" fontId="63" fillId="0" borderId="16" xfId="0" applyNumberFormat="1" applyFont="1" applyBorder="1" applyAlignment="1">
      <alignment horizontal="center" vertical="center" wrapText="1"/>
    </xf>
    <xf numFmtId="2" fontId="63" fillId="0" borderId="16" xfId="0" applyNumberFormat="1" applyFont="1" applyBorder="1" applyAlignment="1" quotePrefix="1">
      <alignment vertical="center" wrapText="1"/>
    </xf>
    <xf numFmtId="2" fontId="63" fillId="57" borderId="16" xfId="0" applyNumberFormat="1" applyFont="1" applyFill="1" applyBorder="1" applyAlignment="1">
      <alignment vertical="center" wrapText="1"/>
    </xf>
    <xf numFmtId="2" fontId="63" fillId="0" borderId="16" xfId="0" applyNumberFormat="1" applyFont="1" applyBorder="1" applyAlignment="1">
      <alignment vertical="center" wrapText="1"/>
    </xf>
    <xf numFmtId="0" fontId="0" fillId="0" borderId="16" xfId="0" applyBorder="1" applyAlignment="1" quotePrefix="1">
      <alignment horizontal="center" vertical="center" wrapText="1"/>
    </xf>
    <xf numFmtId="2" fontId="0" fillId="0" borderId="16" xfId="0" applyNumberFormat="1" applyBorder="1" applyAlignment="1" quotePrefix="1">
      <alignment horizontal="center" vertical="center" wrapText="1"/>
    </xf>
    <xf numFmtId="2" fontId="0" fillId="0" borderId="16" xfId="0" applyNumberFormat="1" applyBorder="1" applyAlignment="1" quotePrefix="1">
      <alignment vertical="center" wrapText="1"/>
    </xf>
    <xf numFmtId="2" fontId="0" fillId="57" borderId="16" xfId="0" applyNumberFormat="1" applyFill="1" applyBorder="1" applyAlignment="1">
      <alignment vertical="center" wrapText="1"/>
    </xf>
    <xf numFmtId="2" fontId="0" fillId="0" borderId="16" xfId="0" applyNumberFormat="1" applyBorder="1" applyAlignment="1">
      <alignment vertical="center" wrapText="1"/>
    </xf>
    <xf numFmtId="0" fontId="63" fillId="57" borderId="16" xfId="0" applyFont="1" applyFill="1" applyBorder="1" applyAlignment="1">
      <alignment horizontal="center" vertical="center" wrapText="1"/>
    </xf>
    <xf numFmtId="2" fontId="63" fillId="57" borderId="16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9" fillId="0" borderId="0" xfId="112" applyFont="1" applyAlignment="1">
      <alignment horizontal="center" vertical="center" wrapText="1"/>
      <protection/>
    </xf>
    <xf numFmtId="0" fontId="19" fillId="0" borderId="0" xfId="112" applyAlignment="1">
      <alignment horizontal="center" vertical="center" wrapText="1"/>
      <protection/>
    </xf>
    <xf numFmtId="0" fontId="6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57" borderId="16" xfId="0" applyFill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62" xfId="0" applyBorder="1" applyAlignment="1">
      <alignment/>
    </xf>
    <xf numFmtId="0" fontId="19" fillId="0" borderId="0" xfId="112" applyFont="1" applyAlignment="1">
      <alignment horizontal="left" vertical="center" wrapText="1"/>
      <protection/>
    </xf>
    <xf numFmtId="0" fontId="19" fillId="0" borderId="0" xfId="112" applyAlignment="1">
      <alignment horizontal="left" vertical="center" wrapText="1"/>
      <protection/>
    </xf>
    <xf numFmtId="0" fontId="55" fillId="0" borderId="16" xfId="0" applyFont="1" applyBorder="1" applyAlignment="1">
      <alignment horizontal="center" vertical="center" wrapText="1"/>
    </xf>
    <xf numFmtId="0" fontId="19" fillId="0" borderId="0" xfId="105" applyFont="1" applyAlignment="1">
      <alignment horizontal="left" vertical="center" wrapText="1"/>
      <protection/>
    </xf>
    <xf numFmtId="0" fontId="19" fillId="0" borderId="25" xfId="114" applyBorder="1" applyAlignment="1">
      <alignment horizontal="center" vertical="center" wrapText="1"/>
      <protection/>
    </xf>
    <xf numFmtId="0" fontId="19" fillId="0" borderId="31" xfId="114" applyBorder="1" applyAlignment="1">
      <alignment horizontal="center" vertical="center" wrapText="1"/>
      <protection/>
    </xf>
    <xf numFmtId="0" fontId="19" fillId="0" borderId="19" xfId="114" applyBorder="1" applyAlignment="1">
      <alignment horizontal="center" vertical="center" wrapText="1"/>
      <protection/>
    </xf>
    <xf numFmtId="0" fontId="63" fillId="0" borderId="0" xfId="0" applyFont="1" applyAlignment="1">
      <alignment horizontal="center"/>
    </xf>
    <xf numFmtId="0" fontId="19" fillId="57" borderId="16" xfId="105" applyFill="1" applyBorder="1" applyAlignment="1">
      <alignment horizontal="center" vertical="center" wrapText="1"/>
      <protection/>
    </xf>
    <xf numFmtId="0" fontId="19" fillId="0" borderId="16" xfId="105" applyBorder="1" applyAlignment="1">
      <alignment horizontal="center" vertical="center" wrapText="1"/>
      <protection/>
    </xf>
    <xf numFmtId="0" fontId="55" fillId="0" borderId="16" xfId="105" applyFont="1" applyBorder="1" applyAlignment="1">
      <alignment horizontal="center" vertical="center" wrapText="1"/>
      <protection/>
    </xf>
    <xf numFmtId="0" fontId="69" fillId="0" borderId="0" xfId="105" applyFont="1" applyAlignment="1">
      <alignment horizontal="center"/>
      <protection/>
    </xf>
    <xf numFmtId="0" fontId="64" fillId="0" borderId="0" xfId="105" applyFont="1" applyAlignment="1">
      <alignment horizontal="center"/>
      <protection/>
    </xf>
    <xf numFmtId="0" fontId="63" fillId="0" borderId="0" xfId="105" applyFont="1" applyAlignment="1">
      <alignment horizontal="center"/>
      <protection/>
    </xf>
    <xf numFmtId="0" fontId="19" fillId="0" borderId="0" xfId="105" applyAlignment="1">
      <alignment horizontal="center"/>
      <protection/>
    </xf>
    <xf numFmtId="0" fontId="29" fillId="0" borderId="0" xfId="115" applyFont="1" applyBorder="1" applyAlignment="1">
      <alignment horizontal="center"/>
      <protection/>
    </xf>
    <xf numFmtId="0" fontId="75" fillId="0" borderId="77" xfId="115" applyFont="1" applyBorder="1" applyAlignment="1">
      <alignment horizontal="center" vertical="center" wrapText="1"/>
      <protection/>
    </xf>
    <xf numFmtId="0" fontId="75" fillId="0" borderId="44" xfId="115" applyFont="1" applyBorder="1" applyAlignment="1">
      <alignment horizontal="center" vertical="center" wrapText="1"/>
      <protection/>
    </xf>
    <xf numFmtId="0" fontId="29" fillId="0" borderId="73" xfId="115" applyFont="1" applyBorder="1" applyAlignment="1">
      <alignment horizontal="center"/>
      <protection/>
    </xf>
    <xf numFmtId="0" fontId="29" fillId="0" borderId="28" xfId="115" applyFont="1" applyBorder="1" applyAlignment="1">
      <alignment horizontal="center"/>
      <protection/>
    </xf>
    <xf numFmtId="0" fontId="34" fillId="0" borderId="63" xfId="115" applyFont="1" applyBorder="1" applyAlignment="1">
      <alignment horizontal="center" vertical="center" wrapText="1"/>
      <protection/>
    </xf>
    <xf numFmtId="0" fontId="34" fillId="0" borderId="53" xfId="115" applyFont="1" applyBorder="1" applyAlignment="1">
      <alignment horizontal="center" vertical="center" wrapText="1"/>
      <protection/>
    </xf>
    <xf numFmtId="0" fontId="34" fillId="0" borderId="50" xfId="115" applyFont="1" applyBorder="1" applyAlignment="1">
      <alignment horizontal="center" vertical="center" wrapText="1"/>
      <protection/>
    </xf>
    <xf numFmtId="0" fontId="34" fillId="0" borderId="80" xfId="115" applyFont="1" applyBorder="1" applyAlignment="1">
      <alignment horizontal="center" vertical="center" wrapText="1"/>
      <protection/>
    </xf>
    <xf numFmtId="0" fontId="34" fillId="0" borderId="75" xfId="115" applyFont="1" applyBorder="1" applyAlignment="1">
      <alignment horizontal="center" vertical="center" wrapText="1"/>
      <protection/>
    </xf>
    <xf numFmtId="0" fontId="75" fillId="0" borderId="81" xfId="115" applyFont="1" applyBorder="1" applyAlignment="1">
      <alignment horizontal="center" vertical="center" wrapText="1"/>
      <protection/>
    </xf>
    <xf numFmtId="0" fontId="75" fillId="0" borderId="0" xfId="115" applyFont="1" applyBorder="1" applyAlignment="1">
      <alignment horizontal="center" vertical="center" wrapText="1"/>
      <protection/>
    </xf>
    <xf numFmtId="0" fontId="75" fillId="0" borderId="52" xfId="115" applyFont="1" applyBorder="1" applyAlignment="1">
      <alignment horizontal="center" vertical="center" wrapText="1"/>
      <protection/>
    </xf>
    <xf numFmtId="0" fontId="28" fillId="0" borderId="66" xfId="115" applyFont="1" applyBorder="1" applyAlignment="1">
      <alignment horizontal="center" vertical="center" wrapText="1"/>
      <protection/>
    </xf>
    <xf numFmtId="0" fontId="28" fillId="0" borderId="56" xfId="115" applyFont="1" applyBorder="1" applyAlignment="1">
      <alignment horizontal="center" vertical="center" wrapText="1"/>
      <protection/>
    </xf>
    <xf numFmtId="0" fontId="75" fillId="0" borderId="50" xfId="115" applyFont="1" applyBorder="1" applyAlignment="1">
      <alignment horizontal="center" vertical="center" wrapText="1"/>
      <protection/>
    </xf>
    <xf numFmtId="0" fontId="75" fillId="0" borderId="48" xfId="115" applyFont="1" applyBorder="1" applyAlignment="1">
      <alignment horizontal="center" vertical="center" wrapText="1"/>
      <protection/>
    </xf>
    <xf numFmtId="0" fontId="34" fillId="0" borderId="48" xfId="115" applyFont="1" applyBorder="1" applyAlignment="1">
      <alignment horizontal="center" vertical="center" wrapText="1"/>
      <protection/>
    </xf>
    <xf numFmtId="0" fontId="75" fillId="0" borderId="55" xfId="115" applyFont="1" applyBorder="1" applyAlignment="1">
      <alignment horizontal="center" vertical="center" wrapText="1"/>
      <protection/>
    </xf>
    <xf numFmtId="0" fontId="75" fillId="0" borderId="47" xfId="115" applyFont="1" applyBorder="1" applyAlignment="1">
      <alignment horizontal="center" vertical="center" wrapText="1"/>
      <protection/>
    </xf>
    <xf numFmtId="0" fontId="31" fillId="0" borderId="0" xfId="115" applyFont="1" applyAlignment="1">
      <alignment horizontal="left" vertical="center" wrapText="1"/>
      <protection/>
    </xf>
    <xf numFmtId="0" fontId="38" fillId="0" borderId="55" xfId="115" applyFont="1" applyBorder="1" applyAlignment="1">
      <alignment horizontal="center" vertical="center" wrapText="1"/>
      <protection/>
    </xf>
    <xf numFmtId="0" fontId="38" fillId="0" borderId="47" xfId="115" applyFont="1" applyBorder="1" applyAlignment="1">
      <alignment horizontal="center" vertical="center" wrapText="1"/>
      <protection/>
    </xf>
    <xf numFmtId="0" fontId="34" fillId="0" borderId="55" xfId="115" applyFont="1" applyBorder="1" applyAlignment="1">
      <alignment horizontal="center" vertical="center" wrapText="1"/>
      <protection/>
    </xf>
    <xf numFmtId="0" fontId="34" fillId="0" borderId="47" xfId="115" applyFont="1" applyBorder="1" applyAlignment="1">
      <alignment horizontal="center" vertical="center" wrapText="1"/>
      <protection/>
    </xf>
    <xf numFmtId="0" fontId="37" fillId="0" borderId="55" xfId="115" applyFont="1" applyBorder="1" applyAlignment="1">
      <alignment horizontal="center" vertical="center" wrapText="1"/>
      <protection/>
    </xf>
    <xf numFmtId="0" fontId="37" fillId="0" borderId="47" xfId="115" applyFont="1" applyBorder="1" applyAlignment="1">
      <alignment horizontal="center" vertical="center" wrapText="1"/>
      <protection/>
    </xf>
    <xf numFmtId="0" fontId="37" fillId="0" borderId="82" xfId="115" applyFont="1" applyBorder="1" applyAlignment="1">
      <alignment horizontal="center" vertical="center" wrapText="1"/>
      <protection/>
    </xf>
    <xf numFmtId="0" fontId="37" fillId="0" borderId="61" xfId="115" applyFont="1" applyBorder="1" applyAlignment="1">
      <alignment horizontal="center" vertical="center" wrapText="1"/>
      <protection/>
    </xf>
    <xf numFmtId="0" fontId="34" fillId="0" borderId="21" xfId="115" applyFont="1" applyBorder="1" applyAlignment="1">
      <alignment horizontal="center" vertical="center" wrapText="1"/>
      <protection/>
    </xf>
    <xf numFmtId="0" fontId="34" fillId="0" borderId="36" xfId="115" applyFont="1" applyBorder="1" applyAlignment="1">
      <alignment horizontal="center" vertical="center" wrapText="1"/>
      <protection/>
    </xf>
    <xf numFmtId="0" fontId="36" fillId="0" borderId="39" xfId="115" applyFont="1" applyBorder="1" applyAlignment="1">
      <alignment horizontal="center" vertical="center" wrapText="1"/>
      <protection/>
    </xf>
    <xf numFmtId="0" fontId="36" fillId="0" borderId="24" xfId="115" applyFont="1" applyBorder="1" applyAlignment="1">
      <alignment horizontal="center" vertical="center" wrapText="1"/>
      <protection/>
    </xf>
    <xf numFmtId="0" fontId="36" fillId="0" borderId="78" xfId="115" applyFont="1" applyBorder="1" applyAlignment="1">
      <alignment horizontal="center" vertical="center" wrapText="1"/>
      <protection/>
    </xf>
    <xf numFmtId="0" fontId="36" fillId="0" borderId="44" xfId="115" applyFont="1" applyBorder="1" applyAlignment="1">
      <alignment horizontal="center" vertical="center" wrapText="1"/>
      <protection/>
    </xf>
    <xf numFmtId="0" fontId="36" fillId="0" borderId="46" xfId="115" applyFont="1" applyBorder="1" applyAlignment="1">
      <alignment horizontal="center" vertical="center" wrapText="1"/>
      <protection/>
    </xf>
    <xf numFmtId="0" fontId="36" fillId="0" borderId="82" xfId="115" applyFont="1" applyBorder="1" applyAlignment="1">
      <alignment horizontal="center" vertical="center" wrapText="1"/>
      <protection/>
    </xf>
    <xf numFmtId="0" fontId="36" fillId="0" borderId="77" xfId="115" applyFont="1" applyBorder="1" applyAlignment="1">
      <alignment horizontal="center" vertical="center" wrapText="1"/>
      <protection/>
    </xf>
    <xf numFmtId="0" fontId="36" fillId="0" borderId="63" xfId="115" applyFont="1" applyBorder="1" applyAlignment="1">
      <alignment horizontal="center" vertical="center" wrapText="1"/>
      <protection/>
    </xf>
    <xf numFmtId="0" fontId="29" fillId="0" borderId="0" xfId="115" applyFont="1" applyAlignment="1">
      <alignment horizontal="center"/>
      <protection/>
    </xf>
    <xf numFmtId="0" fontId="32" fillId="0" borderId="0" xfId="0" applyFont="1" applyAlignment="1">
      <alignment horizontal="left"/>
    </xf>
    <xf numFmtId="0" fontId="45" fillId="0" borderId="76" xfId="115" applyFont="1" applyBorder="1" applyAlignment="1">
      <alignment horizontal="center"/>
      <protection/>
    </xf>
    <xf numFmtId="0" fontId="45" fillId="0" borderId="81" xfId="115" applyFont="1" applyBorder="1" applyAlignment="1">
      <alignment horizontal="center"/>
      <protection/>
    </xf>
    <xf numFmtId="0" fontId="45" fillId="0" borderId="83" xfId="115" applyFont="1" applyBorder="1" applyAlignment="1">
      <alignment horizontal="center"/>
      <protection/>
    </xf>
    <xf numFmtId="0" fontId="75" fillId="0" borderId="54" xfId="115" applyFont="1" applyBorder="1" applyAlignment="1">
      <alignment horizontal="center" vertical="center" wrapText="1"/>
      <protection/>
    </xf>
    <xf numFmtId="0" fontId="28" fillId="0" borderId="81" xfId="115" applyFont="1" applyBorder="1" applyAlignment="1">
      <alignment horizontal="center" vertical="center" wrapText="1"/>
      <protection/>
    </xf>
    <xf numFmtId="0" fontId="24" fillId="0" borderId="55" xfId="115" applyFont="1" applyBorder="1" applyAlignment="1">
      <alignment horizontal="center" vertical="center" wrapText="1"/>
      <protection/>
    </xf>
    <xf numFmtId="0" fontId="24" fillId="0" borderId="54" xfId="115" applyFont="1" applyBorder="1" applyAlignment="1">
      <alignment horizontal="center" vertical="center" wrapText="1"/>
      <protection/>
    </xf>
    <xf numFmtId="0" fontId="24" fillId="0" borderId="47" xfId="115" applyFont="1" applyBorder="1" applyAlignment="1">
      <alignment horizontal="center" vertical="center" wrapText="1"/>
      <protection/>
    </xf>
    <xf numFmtId="0" fontId="37" fillId="0" borderId="50" xfId="115" applyFont="1" applyBorder="1" applyAlignment="1">
      <alignment horizontal="center" vertical="center" wrapText="1"/>
      <protection/>
    </xf>
    <xf numFmtId="0" fontId="37" fillId="0" borderId="48" xfId="115" applyFont="1" applyBorder="1" applyAlignment="1">
      <alignment horizontal="center" vertical="center" wrapText="1"/>
      <protection/>
    </xf>
    <xf numFmtId="0" fontId="34" fillId="0" borderId="60" xfId="115" applyFont="1" applyBorder="1" applyAlignment="1">
      <alignment horizontal="center" vertical="center" wrapText="1"/>
      <protection/>
    </xf>
    <xf numFmtId="0" fontId="45" fillId="0" borderId="70" xfId="115" applyFont="1" applyBorder="1" applyAlignment="1">
      <alignment horizontal="center"/>
      <protection/>
    </xf>
    <xf numFmtId="0" fontId="45" fillId="0" borderId="84" xfId="115" applyFont="1" applyBorder="1" applyAlignment="1">
      <alignment horizontal="center"/>
      <protection/>
    </xf>
    <xf numFmtId="0" fontId="45" fillId="0" borderId="68" xfId="115" applyFont="1" applyBorder="1" applyAlignment="1">
      <alignment horizontal="center"/>
      <protection/>
    </xf>
    <xf numFmtId="0" fontId="45" fillId="0" borderId="71" xfId="115" applyFont="1" applyBorder="1" applyAlignment="1">
      <alignment horizontal="center"/>
      <protection/>
    </xf>
    <xf numFmtId="0" fontId="36" fillId="0" borderId="50" xfId="115" applyFont="1" applyBorder="1" applyAlignment="1">
      <alignment horizontal="center" vertical="center" wrapText="1"/>
      <protection/>
    </xf>
    <xf numFmtId="0" fontId="36" fillId="0" borderId="60" xfId="115" applyFont="1" applyBorder="1" applyAlignment="1">
      <alignment horizontal="center" vertical="center" wrapText="1"/>
      <protection/>
    </xf>
    <xf numFmtId="0" fontId="36" fillId="0" borderId="48" xfId="115" applyFont="1" applyBorder="1" applyAlignment="1">
      <alignment horizontal="center" vertical="center" wrapText="1"/>
      <protection/>
    </xf>
    <xf numFmtId="0" fontId="39" fillId="0" borderId="55" xfId="115" applyFont="1" applyBorder="1" applyAlignment="1">
      <alignment horizontal="center" vertical="center" wrapText="1"/>
      <protection/>
    </xf>
    <xf numFmtId="0" fontId="39" fillId="0" borderId="47" xfId="115" applyFont="1" applyBorder="1" applyAlignment="1">
      <alignment horizontal="center" vertical="center" wrapText="1"/>
      <protection/>
    </xf>
    <xf numFmtId="0" fontId="36" fillId="0" borderId="47" xfId="115" applyFont="1" applyBorder="1" applyAlignment="1">
      <alignment horizontal="center" vertical="center" wrapText="1"/>
      <protection/>
    </xf>
    <xf numFmtId="0" fontId="35" fillId="0" borderId="16" xfId="115" applyFont="1" applyBorder="1" applyAlignment="1">
      <alignment horizontal="center" vertical="center" wrapText="1"/>
      <protection/>
    </xf>
    <xf numFmtId="0" fontId="44" fillId="0" borderId="16" xfId="115" applyFont="1" applyBorder="1" applyAlignment="1">
      <alignment horizontal="center" vertical="center" wrapText="1"/>
      <protection/>
    </xf>
    <xf numFmtId="0" fontId="44" fillId="0" borderId="17" xfId="115" applyFont="1" applyBorder="1" applyAlignment="1">
      <alignment horizontal="center" vertical="center" wrapText="1"/>
      <protection/>
    </xf>
    <xf numFmtId="0" fontId="74" fillId="0" borderId="62" xfId="115" applyFont="1" applyBorder="1" applyAlignment="1">
      <alignment horizontal="center" vertical="center" wrapText="1"/>
      <protection/>
    </xf>
    <xf numFmtId="0" fontId="74" fillId="0" borderId="46" xfId="115" applyFont="1" applyBorder="1" applyAlignment="1">
      <alignment horizontal="center" vertical="center" wrapText="1"/>
      <protection/>
    </xf>
    <xf numFmtId="0" fontId="28" fillId="0" borderId="40" xfId="115" applyFont="1" applyBorder="1" applyAlignment="1">
      <alignment horizontal="center" vertical="center" wrapText="1"/>
      <protection/>
    </xf>
    <xf numFmtId="0" fontId="19" fillId="0" borderId="0" xfId="106" applyFont="1" applyAlignment="1">
      <alignment horizontal="center"/>
      <protection/>
    </xf>
    <xf numFmtId="0" fontId="18" fillId="0" borderId="0" xfId="106" applyAlignment="1">
      <alignment horizontal="center"/>
      <protection/>
    </xf>
    <xf numFmtId="0" fontId="56" fillId="0" borderId="0" xfId="106" applyFont="1" applyAlignment="1">
      <alignment horizontal="center" wrapText="1"/>
      <protection/>
    </xf>
    <xf numFmtId="0" fontId="58" fillId="0" borderId="85" xfId="106" applyFont="1" applyBorder="1" applyAlignment="1">
      <alignment horizontal="center" vertical="center" wrapText="1"/>
      <protection/>
    </xf>
    <xf numFmtId="0" fontId="58" fillId="0" borderId="26" xfId="106" applyFont="1" applyBorder="1" applyAlignment="1">
      <alignment horizontal="center" vertical="center" wrapText="1"/>
      <protection/>
    </xf>
    <xf numFmtId="0" fontId="59" fillId="0" borderId="50" xfId="106" applyFont="1" applyFill="1" applyBorder="1" applyAlignment="1">
      <alignment horizontal="center" vertical="center" wrapText="1"/>
      <protection/>
    </xf>
    <xf numFmtId="0" fontId="59" fillId="0" borderId="48" xfId="106" applyFont="1" applyFill="1" applyBorder="1" applyAlignment="1">
      <alignment horizontal="center" vertical="center" wrapText="1"/>
      <protection/>
    </xf>
    <xf numFmtId="0" fontId="60" fillId="0" borderId="50" xfId="106" applyFont="1" applyFill="1" applyBorder="1" applyAlignment="1">
      <alignment horizontal="center" vertical="center" wrapText="1"/>
      <protection/>
    </xf>
    <xf numFmtId="0" fontId="60" fillId="0" borderId="60" xfId="106" applyFont="1" applyFill="1" applyBorder="1" applyAlignment="1">
      <alignment horizontal="center" vertical="center" wrapText="1"/>
      <protection/>
    </xf>
    <xf numFmtId="0" fontId="57" fillId="0" borderId="50" xfId="106" applyFont="1" applyBorder="1" applyAlignment="1">
      <alignment horizontal="center" vertical="center" wrapText="1"/>
      <protection/>
    </xf>
    <xf numFmtId="0" fontId="57" fillId="0" borderId="48" xfId="106" applyFont="1" applyBorder="1" applyAlignment="1">
      <alignment horizontal="center" vertical="center" wrapText="1"/>
      <protection/>
    </xf>
    <xf numFmtId="0" fontId="57" fillId="0" borderId="80" xfId="106" applyFont="1" applyBorder="1" applyAlignment="1">
      <alignment horizontal="center"/>
      <protection/>
    </xf>
    <xf numFmtId="0" fontId="57" fillId="0" borderId="0" xfId="106" applyFont="1" applyBorder="1" applyAlignment="1">
      <alignment horizontal="center"/>
      <protection/>
    </xf>
    <xf numFmtId="0" fontId="56" fillId="0" borderId="80" xfId="106" applyFont="1" applyBorder="1" applyAlignment="1">
      <alignment horizontal="left" vertical="top" wrapText="1"/>
      <protection/>
    </xf>
    <xf numFmtId="0" fontId="56" fillId="0" borderId="0" xfId="106" applyFont="1" applyBorder="1" applyAlignment="1">
      <alignment horizontal="left" vertical="top" wrapText="1"/>
      <protection/>
    </xf>
    <xf numFmtId="0" fontId="18" fillId="0" borderId="70" xfId="106" applyBorder="1" applyAlignment="1">
      <alignment horizontal="center" vertical="center" wrapText="1"/>
      <protection/>
    </xf>
    <xf numFmtId="0" fontId="18" fillId="0" borderId="33" xfId="106" applyBorder="1" applyAlignment="1">
      <alignment horizontal="center" vertical="center" wrapText="1"/>
      <protection/>
    </xf>
    <xf numFmtId="0" fontId="58" fillId="0" borderId="68" xfId="106" applyFont="1" applyBorder="1" applyAlignment="1">
      <alignment horizontal="center" vertical="center" wrapText="1"/>
      <protection/>
    </xf>
    <xf numFmtId="0" fontId="58" fillId="0" borderId="31" xfId="106" applyFont="1" applyBorder="1" applyAlignment="1">
      <alignment horizontal="center" vertical="center" wrapText="1"/>
      <protection/>
    </xf>
    <xf numFmtId="0" fontId="57" fillId="0" borderId="85" xfId="106" applyFont="1" applyBorder="1" applyAlignment="1">
      <alignment horizontal="center" wrapText="1"/>
      <protection/>
    </xf>
    <xf numFmtId="0" fontId="57" fillId="0" borderId="77" xfId="106" applyFont="1" applyBorder="1" applyAlignment="1">
      <alignment horizontal="center" wrapText="1"/>
      <protection/>
    </xf>
    <xf numFmtId="0" fontId="56" fillId="0" borderId="80" xfId="106" applyFont="1" applyBorder="1" applyAlignment="1">
      <alignment horizontal="center"/>
      <protection/>
    </xf>
    <xf numFmtId="0" fontId="56" fillId="0" borderId="0" xfId="106" applyFont="1" applyAlignment="1">
      <alignment horizontal="center"/>
      <protection/>
    </xf>
    <xf numFmtId="0" fontId="24" fillId="0" borderId="0" xfId="106" applyFont="1" applyAlignment="1">
      <alignment horizontal="left"/>
      <protection/>
    </xf>
    <xf numFmtId="0" fontId="69" fillId="0" borderId="17" xfId="106" applyFont="1" applyBorder="1" applyAlignment="1">
      <alignment horizontal="left"/>
      <protection/>
    </xf>
    <xf numFmtId="0" fontId="69" fillId="0" borderId="23" xfId="106" applyFont="1" applyBorder="1" applyAlignment="1">
      <alignment horizontal="left"/>
      <protection/>
    </xf>
    <xf numFmtId="0" fontId="69" fillId="0" borderId="62" xfId="106" applyFont="1" applyBorder="1" applyAlignment="1">
      <alignment horizontal="left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34" fillId="0" borderId="0" xfId="0" applyFont="1" applyAlignment="1">
      <alignment horizontal="left"/>
    </xf>
    <xf numFmtId="0" fontId="74" fillId="0" borderId="0" xfId="0" applyFont="1" applyAlignment="1">
      <alignment horizont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49" fontId="32" fillId="0" borderId="25" xfId="0" applyNumberFormat="1" applyFont="1" applyFill="1" applyBorder="1" applyAlignment="1">
      <alignment horizontal="center" vertical="center" wrapText="1"/>
    </xf>
    <xf numFmtId="49" fontId="32" fillId="0" borderId="31" xfId="0" applyNumberFormat="1" applyFont="1" applyFill="1" applyBorder="1" applyAlignment="1">
      <alignment horizontal="center" vertical="center" wrapText="1"/>
    </xf>
    <xf numFmtId="49" fontId="32" fillId="0" borderId="19" xfId="0" applyNumberFormat="1" applyFont="1" applyFill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49" fontId="32" fillId="0" borderId="25" xfId="108" applyNumberFormat="1" applyFont="1" applyBorder="1" applyAlignment="1" quotePrefix="1">
      <alignment horizontal="center" vertical="center" wrapText="1"/>
      <protection/>
    </xf>
    <xf numFmtId="49" fontId="32" fillId="0" borderId="19" xfId="108" applyNumberFormat="1" applyFont="1" applyBorder="1" applyAlignment="1" quotePrefix="1">
      <alignment horizontal="center" vertical="center" wrapText="1"/>
      <protection/>
    </xf>
    <xf numFmtId="49" fontId="32" fillId="0" borderId="25" xfId="0" applyNumberFormat="1" applyFont="1" applyBorder="1" applyAlignment="1">
      <alignment horizontal="center" vertical="center" wrapText="1"/>
    </xf>
    <xf numFmtId="49" fontId="32" fillId="0" borderId="19" xfId="0" applyNumberFormat="1" applyFont="1" applyBorder="1" applyAlignment="1">
      <alignment horizontal="center" vertical="center" wrapText="1"/>
    </xf>
    <xf numFmtId="2" fontId="32" fillId="0" borderId="25" xfId="113" applyNumberFormat="1" applyFont="1" applyFill="1" applyBorder="1" applyAlignment="1">
      <alignment horizontal="center" vertical="center" wrapText="1"/>
      <protection/>
    </xf>
    <xf numFmtId="2" fontId="32" fillId="0" borderId="31" xfId="113" applyNumberFormat="1" applyFont="1" applyFill="1" applyBorder="1" applyAlignment="1">
      <alignment horizontal="center" vertical="center" wrapText="1"/>
      <protection/>
    </xf>
    <xf numFmtId="2" fontId="32" fillId="0" borderId="19" xfId="113" applyNumberFormat="1" applyFont="1" applyFill="1" applyBorder="1" applyAlignment="1">
      <alignment horizontal="center" vertical="center" wrapText="1"/>
      <protection/>
    </xf>
    <xf numFmtId="49" fontId="32" fillId="0" borderId="25" xfId="113" applyNumberFormat="1" applyFont="1" applyFill="1" applyBorder="1" applyAlignment="1" quotePrefix="1">
      <alignment horizontal="center" vertical="center" wrapText="1"/>
      <protection/>
    </xf>
    <xf numFmtId="49" fontId="32" fillId="0" borderId="31" xfId="113" applyNumberFormat="1" applyFont="1" applyFill="1" applyBorder="1" applyAlignment="1" quotePrefix="1">
      <alignment horizontal="center" vertical="center" wrapText="1"/>
      <protection/>
    </xf>
    <xf numFmtId="49" fontId="32" fillId="0" borderId="19" xfId="113" applyNumberFormat="1" applyFont="1" applyFill="1" applyBorder="1" applyAlignment="1" quotePrefix="1">
      <alignment horizontal="center" vertical="center" wrapText="1"/>
      <protection/>
    </xf>
    <xf numFmtId="0" fontId="40" fillId="0" borderId="0" xfId="0" applyNumberFormat="1" applyFont="1" applyFill="1" applyAlignment="1" applyProtection="1">
      <alignment horizontal="left" vertical="top"/>
      <protection/>
    </xf>
    <xf numFmtId="0" fontId="42" fillId="0" borderId="0" xfId="0" applyNumberFormat="1" applyFont="1" applyFill="1" applyBorder="1" applyAlignment="1" applyProtection="1">
      <alignment horizontal="center" vertical="top" wrapText="1"/>
      <protection/>
    </xf>
    <xf numFmtId="0" fontId="47" fillId="0" borderId="16" xfId="109" applyFont="1" applyBorder="1" applyAlignment="1">
      <alignment horizontal="center" vertical="center" wrapText="1"/>
      <protection/>
    </xf>
    <xf numFmtId="0" fontId="32" fillId="0" borderId="16" xfId="109" applyFont="1" applyFill="1" applyBorder="1" applyAlignment="1">
      <alignment horizontal="center" vertical="center" wrapText="1"/>
      <protection/>
    </xf>
    <xf numFmtId="0" fontId="35" fillId="0" borderId="25" xfId="0" applyNumberFormat="1" applyFont="1" applyFill="1" applyBorder="1" applyAlignment="1" applyProtection="1">
      <alignment horizontal="center" vertical="center" wrapText="1"/>
      <protection/>
    </xf>
    <xf numFmtId="0" fontId="35" fillId="0" borderId="19" xfId="0" applyNumberFormat="1" applyFont="1" applyFill="1" applyBorder="1" applyAlignment="1" applyProtection="1">
      <alignment horizontal="center" vertical="center" wrapText="1"/>
      <protection/>
    </xf>
    <xf numFmtId="0" fontId="44" fillId="0" borderId="25" xfId="0" applyNumberFormat="1" applyFont="1" applyFill="1" applyBorder="1" applyAlignment="1" applyProtection="1">
      <alignment horizontal="center" vertical="center" wrapText="1"/>
      <protection/>
    </xf>
    <xf numFmtId="0" fontId="44" fillId="0" borderId="19" xfId="0" applyNumberFormat="1" applyFont="1" applyFill="1" applyBorder="1" applyAlignment="1" applyProtection="1">
      <alignment horizontal="center" vertical="center" wrapText="1"/>
      <protection/>
    </xf>
    <xf numFmtId="0" fontId="44" fillId="0" borderId="25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31" fillId="0" borderId="0" xfId="0" applyNumberFormat="1" applyFont="1" applyFill="1" applyAlignment="1" applyProtection="1">
      <alignment horizontal="left" vertical="center" wrapText="1"/>
      <protection/>
    </xf>
    <xf numFmtId="0" fontId="32" fillId="0" borderId="25" xfId="109" applyFont="1" applyBorder="1" applyAlignment="1">
      <alignment horizontal="center" vertical="center" wrapText="1"/>
      <protection/>
    </xf>
    <xf numFmtId="0" fontId="32" fillId="0" borderId="19" xfId="109" applyFont="1" applyBorder="1" applyAlignment="1">
      <alignment horizontal="center" vertical="center" wrapText="1"/>
      <protection/>
    </xf>
    <xf numFmtId="0" fontId="32" fillId="0" borderId="25" xfId="109" applyFont="1" applyFill="1" applyBorder="1" applyAlignment="1">
      <alignment horizontal="center" vertical="center" wrapText="1"/>
      <protection/>
    </xf>
    <xf numFmtId="0" fontId="32" fillId="0" borderId="19" xfId="109" applyFont="1" applyFill="1" applyBorder="1" applyAlignment="1">
      <alignment horizontal="center" vertical="center" wrapText="1"/>
      <protection/>
    </xf>
    <xf numFmtId="1" fontId="32" fillId="0" borderId="25" xfId="109" applyNumberFormat="1" applyFont="1" applyBorder="1" applyAlignment="1">
      <alignment horizontal="center" vertical="center" wrapText="1"/>
      <protection/>
    </xf>
    <xf numFmtId="1" fontId="32" fillId="0" borderId="19" xfId="109" applyNumberFormat="1" applyFont="1" applyBorder="1" applyAlignment="1">
      <alignment horizontal="center" vertical="center" wrapText="1"/>
      <protection/>
    </xf>
    <xf numFmtId="1" fontId="32" fillId="0" borderId="25" xfId="109" applyNumberFormat="1" applyFont="1" applyFill="1" applyBorder="1" applyAlignment="1">
      <alignment horizontal="center" vertical="center" wrapText="1"/>
      <protection/>
    </xf>
    <xf numFmtId="1" fontId="32" fillId="0" borderId="19" xfId="109" applyNumberFormat="1" applyFont="1" applyFill="1" applyBorder="1" applyAlignment="1">
      <alignment horizontal="center" vertical="center" wrapText="1"/>
      <protection/>
    </xf>
    <xf numFmtId="0" fontId="35" fillId="0" borderId="17" xfId="0" applyFont="1" applyBorder="1" applyAlignment="1">
      <alignment horizontal="center" vertical="center" wrapText="1"/>
    </xf>
    <xf numFmtId="0" fontId="35" fillId="0" borderId="62" xfId="0" applyFont="1" applyBorder="1" applyAlignment="1">
      <alignment horizontal="center" vertical="center" wrapText="1"/>
    </xf>
    <xf numFmtId="1" fontId="32" fillId="0" borderId="25" xfId="0" applyNumberFormat="1" applyFont="1" applyBorder="1" applyAlignment="1">
      <alignment horizontal="center" vertical="center" wrapText="1"/>
    </xf>
    <xf numFmtId="1" fontId="32" fillId="0" borderId="19" xfId="0" applyNumberFormat="1" applyFont="1" applyBorder="1" applyAlignment="1">
      <alignment horizontal="center" vertical="center" wrapText="1"/>
    </xf>
    <xf numFmtId="1" fontId="32" fillId="0" borderId="25" xfId="0" applyNumberFormat="1" applyFont="1" applyFill="1" applyBorder="1" applyAlignment="1">
      <alignment horizontal="center" vertical="center" wrapText="1"/>
    </xf>
    <xf numFmtId="1" fontId="32" fillId="0" borderId="19" xfId="0" applyNumberFormat="1" applyFont="1" applyFill="1" applyBorder="1" applyAlignment="1">
      <alignment horizontal="center" vertical="center" wrapText="1"/>
    </xf>
    <xf numFmtId="184" fontId="32" fillId="0" borderId="25" xfId="95" applyNumberFormat="1" applyFont="1" applyBorder="1" applyAlignment="1">
      <alignment horizontal="center" vertical="center" wrapText="1"/>
      <protection/>
    </xf>
    <xf numFmtId="184" fontId="32" fillId="0" borderId="31" xfId="95" applyNumberFormat="1" applyFont="1" applyBorder="1" applyAlignment="1">
      <alignment horizontal="center" vertical="center" wrapText="1"/>
      <protection/>
    </xf>
    <xf numFmtId="184" fontId="32" fillId="0" borderId="19" xfId="95" applyNumberFormat="1" applyFont="1" applyBorder="1" applyAlignment="1">
      <alignment horizontal="center" vertical="center" wrapText="1"/>
      <protection/>
    </xf>
    <xf numFmtId="0" fontId="32" fillId="0" borderId="16" xfId="0" applyFont="1" applyBorder="1" applyAlignment="1">
      <alignment horizontal="center" vertical="center" wrapText="1"/>
    </xf>
    <xf numFmtId="3" fontId="32" fillId="0" borderId="25" xfId="109" applyNumberFormat="1" applyFont="1" applyFill="1" applyBorder="1" applyAlignment="1">
      <alignment horizontal="center" vertical="center" wrapText="1"/>
      <protection/>
    </xf>
    <xf numFmtId="3" fontId="32" fillId="0" borderId="31" xfId="109" applyNumberFormat="1" applyFont="1" applyFill="1" applyBorder="1" applyAlignment="1">
      <alignment horizontal="center" vertical="center" wrapText="1"/>
      <protection/>
    </xf>
    <xf numFmtId="3" fontId="32" fillId="0" borderId="19" xfId="109" applyNumberFormat="1" applyFont="1" applyFill="1" applyBorder="1" applyAlignment="1">
      <alignment horizontal="center" vertical="center" wrapText="1"/>
      <protection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дод 4" xfId="105"/>
    <cellStyle name="Обычный_дод 5.2" xfId="106"/>
    <cellStyle name="Обычный_дод.6" xfId="107"/>
    <cellStyle name="Обычный_дод.7" xfId="108"/>
    <cellStyle name="Обычный_Дод6" xfId="109"/>
    <cellStyle name="Обычный_Додаток8" xfId="110"/>
    <cellStyle name="Обычный_Книга1" xfId="111"/>
    <cellStyle name="Обычный_Книга2" xfId="112"/>
    <cellStyle name="Обычный_Книга3" xfId="113"/>
    <cellStyle name="Обычный_Книга3 нова" xfId="114"/>
    <cellStyle name="Обычный_Прод дод 5.1" xfId="115"/>
    <cellStyle name="Followed Hyperlink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ітка" xfId="122"/>
    <cellStyle name="Percent" xfId="123"/>
    <cellStyle name="Результат" xfId="124"/>
    <cellStyle name="Связанная ячейка" xfId="125"/>
    <cellStyle name="Середній" xfId="126"/>
    <cellStyle name="Стиль 1" xfId="127"/>
    <cellStyle name="Текст попередження" xfId="128"/>
    <cellStyle name="Текст пояснення" xfId="129"/>
    <cellStyle name="Текст предупреждения" xfId="130"/>
    <cellStyle name="Comma" xfId="131"/>
    <cellStyle name="Comma [0]" xfId="132"/>
    <cellStyle name="Хороший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view="pageBreakPreview" zoomScaleSheetLayoutView="100" zoomScalePageLayoutView="0" workbookViewId="0" topLeftCell="A52">
      <selection activeCell="D59" sqref="D59"/>
    </sheetView>
  </sheetViews>
  <sheetFormatPr defaultColWidth="9.33203125" defaultRowHeight="12.75"/>
  <cols>
    <col min="1" max="1" width="13.16015625" style="0" customWidth="1"/>
    <col min="2" max="2" width="47.83203125" style="0" customWidth="1"/>
    <col min="3" max="3" width="16.5" style="0" customWidth="1"/>
    <col min="4" max="4" width="16.33203125" style="0" customWidth="1"/>
    <col min="5" max="6" width="17.16015625" style="0" customWidth="1"/>
  </cols>
  <sheetData>
    <row r="1" spans="1:4" ht="12.75">
      <c r="A1" t="s">
        <v>570</v>
      </c>
      <c r="D1" s="479" t="s">
        <v>588</v>
      </c>
    </row>
    <row r="2" spans="4:6" ht="12.75">
      <c r="D2" s="494" t="s">
        <v>7</v>
      </c>
      <c r="E2" s="495"/>
      <c r="F2" s="495"/>
    </row>
    <row r="3" spans="4:6" ht="12.75">
      <c r="D3" s="495"/>
      <c r="E3" s="495"/>
      <c r="F3" s="495"/>
    </row>
    <row r="4" spans="4:6" ht="25.5" customHeight="1">
      <c r="D4" s="495"/>
      <c r="E4" s="495"/>
      <c r="F4" s="495"/>
    </row>
    <row r="5" spans="1:6" ht="25.5" customHeight="1">
      <c r="A5" s="496" t="s">
        <v>94</v>
      </c>
      <c r="B5" s="497"/>
      <c r="C5" s="497"/>
      <c r="D5" s="497"/>
      <c r="E5" s="497"/>
      <c r="F5" s="497"/>
    </row>
    <row r="6" ht="12.75">
      <c r="F6" s="464" t="s">
        <v>167</v>
      </c>
    </row>
    <row r="7" spans="1:6" ht="12.75">
      <c r="A7" s="498" t="s">
        <v>589</v>
      </c>
      <c r="B7" s="498" t="s">
        <v>168</v>
      </c>
      <c r="C7" s="499" t="s">
        <v>338</v>
      </c>
      <c r="D7" s="498" t="s">
        <v>339</v>
      </c>
      <c r="E7" s="498" t="s">
        <v>340</v>
      </c>
      <c r="F7" s="498"/>
    </row>
    <row r="8" spans="1:6" ht="12.75">
      <c r="A8" s="498"/>
      <c r="B8" s="498"/>
      <c r="C8" s="498"/>
      <c r="D8" s="498"/>
      <c r="E8" s="498" t="s">
        <v>306</v>
      </c>
      <c r="F8" s="500" t="s">
        <v>341</v>
      </c>
    </row>
    <row r="9" spans="1:6" ht="12.75">
      <c r="A9" s="498"/>
      <c r="B9" s="498"/>
      <c r="C9" s="498"/>
      <c r="D9" s="498"/>
      <c r="E9" s="498"/>
      <c r="F9" s="498"/>
    </row>
    <row r="10" spans="1:6" ht="12.75">
      <c r="A10" s="465">
        <v>1</v>
      </c>
      <c r="B10" s="465">
        <v>2</v>
      </c>
      <c r="C10" s="466">
        <v>3</v>
      </c>
      <c r="D10" s="465">
        <v>4</v>
      </c>
      <c r="E10" s="465">
        <v>5</v>
      </c>
      <c r="F10" s="465">
        <v>6</v>
      </c>
    </row>
    <row r="11" spans="1:6" ht="12.75">
      <c r="A11" s="467">
        <v>10000000</v>
      </c>
      <c r="B11" s="468" t="s">
        <v>590</v>
      </c>
      <c r="C11" s="469">
        <f aca="true" t="shared" si="0" ref="C11:C58">D11+E11</f>
        <v>75504700</v>
      </c>
      <c r="D11" s="470">
        <v>75504700</v>
      </c>
      <c r="E11" s="470"/>
      <c r="F11" s="470"/>
    </row>
    <row r="12" spans="1:6" ht="38.25">
      <c r="A12" s="467">
        <v>11000000</v>
      </c>
      <c r="B12" s="468" t="s">
        <v>591</v>
      </c>
      <c r="C12" s="469">
        <f t="shared" si="0"/>
        <v>69600000</v>
      </c>
      <c r="D12" s="470">
        <v>69600000</v>
      </c>
      <c r="E12" s="470"/>
      <c r="F12" s="470"/>
    </row>
    <row r="13" spans="1:6" ht="25.5">
      <c r="A13" s="467">
        <v>11010000</v>
      </c>
      <c r="B13" s="468" t="s">
        <v>592</v>
      </c>
      <c r="C13" s="469">
        <f t="shared" si="0"/>
        <v>69600000</v>
      </c>
      <c r="D13" s="470">
        <v>69600000</v>
      </c>
      <c r="E13" s="470"/>
      <c r="F13" s="470"/>
    </row>
    <row r="14" spans="1:6" ht="38.25">
      <c r="A14" s="471">
        <v>11010100</v>
      </c>
      <c r="B14" s="472" t="s">
        <v>593</v>
      </c>
      <c r="C14" s="473">
        <f t="shared" si="0"/>
        <v>48760000</v>
      </c>
      <c r="D14" s="474">
        <v>48760000</v>
      </c>
      <c r="E14" s="474"/>
      <c r="F14" s="474"/>
    </row>
    <row r="15" spans="1:6" ht="63.75">
      <c r="A15" s="471">
        <v>11010200</v>
      </c>
      <c r="B15" s="472" t="s">
        <v>594</v>
      </c>
      <c r="C15" s="473">
        <f t="shared" si="0"/>
        <v>430000</v>
      </c>
      <c r="D15" s="474">
        <v>430000</v>
      </c>
      <c r="E15" s="474"/>
      <c r="F15" s="474"/>
    </row>
    <row r="16" spans="1:6" ht="38.25">
      <c r="A16" s="471">
        <v>11010400</v>
      </c>
      <c r="B16" s="472" t="s">
        <v>595</v>
      </c>
      <c r="C16" s="473">
        <f t="shared" si="0"/>
        <v>19950000</v>
      </c>
      <c r="D16" s="474">
        <v>19950000</v>
      </c>
      <c r="E16" s="474"/>
      <c r="F16" s="474"/>
    </row>
    <row r="17" spans="1:6" ht="38.25">
      <c r="A17" s="471">
        <v>11010500</v>
      </c>
      <c r="B17" s="472" t="s">
        <v>596</v>
      </c>
      <c r="C17" s="473">
        <f t="shared" si="0"/>
        <v>460000</v>
      </c>
      <c r="D17" s="474">
        <v>460000</v>
      </c>
      <c r="E17" s="474"/>
      <c r="F17" s="474"/>
    </row>
    <row r="18" spans="1:6" ht="25.5">
      <c r="A18" s="467">
        <v>13000000</v>
      </c>
      <c r="B18" s="468" t="s">
        <v>169</v>
      </c>
      <c r="C18" s="469">
        <f t="shared" si="0"/>
        <v>5904700</v>
      </c>
      <c r="D18" s="470">
        <v>5904700</v>
      </c>
      <c r="E18" s="470"/>
      <c r="F18" s="470"/>
    </row>
    <row r="19" spans="1:6" ht="12.75">
      <c r="A19" s="467">
        <v>13030000</v>
      </c>
      <c r="B19" s="468" t="s">
        <v>170</v>
      </c>
      <c r="C19" s="469">
        <f t="shared" si="0"/>
        <v>5904700</v>
      </c>
      <c r="D19" s="470">
        <v>5904700</v>
      </c>
      <c r="E19" s="470"/>
      <c r="F19" s="470"/>
    </row>
    <row r="20" spans="1:6" ht="25.5">
      <c r="A20" s="471">
        <v>13030700</v>
      </c>
      <c r="B20" s="472" t="s">
        <v>171</v>
      </c>
      <c r="C20" s="473">
        <f t="shared" si="0"/>
        <v>4711400</v>
      </c>
      <c r="D20" s="474">
        <v>4711400</v>
      </c>
      <c r="E20" s="474"/>
      <c r="F20" s="474"/>
    </row>
    <row r="21" spans="1:6" ht="25.5">
      <c r="A21" s="471">
        <v>13030800</v>
      </c>
      <c r="B21" s="472" t="s">
        <v>172</v>
      </c>
      <c r="C21" s="473">
        <f t="shared" si="0"/>
        <v>838000</v>
      </c>
      <c r="D21" s="474">
        <v>838000</v>
      </c>
      <c r="E21" s="474"/>
      <c r="F21" s="474"/>
    </row>
    <row r="22" spans="1:6" ht="25.5">
      <c r="A22" s="471">
        <v>13030900</v>
      </c>
      <c r="B22" s="472" t="s">
        <v>173</v>
      </c>
      <c r="C22" s="473">
        <f t="shared" si="0"/>
        <v>355300</v>
      </c>
      <c r="D22" s="474">
        <v>355300</v>
      </c>
      <c r="E22" s="474"/>
      <c r="F22" s="474"/>
    </row>
    <row r="23" spans="1:6" ht="12.75">
      <c r="A23" s="467">
        <v>20000000</v>
      </c>
      <c r="B23" s="468" t="s">
        <v>597</v>
      </c>
      <c r="C23" s="469">
        <f t="shared" si="0"/>
        <v>2394400</v>
      </c>
      <c r="D23" s="470">
        <v>138000</v>
      </c>
      <c r="E23" s="470">
        <v>2256400</v>
      </c>
      <c r="F23" s="470"/>
    </row>
    <row r="24" spans="1:6" ht="38.25">
      <c r="A24" s="467">
        <v>22000000</v>
      </c>
      <c r="B24" s="468" t="s">
        <v>598</v>
      </c>
      <c r="C24" s="469">
        <f t="shared" si="0"/>
        <v>138000</v>
      </c>
      <c r="D24" s="470">
        <v>138000</v>
      </c>
      <c r="E24" s="470"/>
      <c r="F24" s="470"/>
    </row>
    <row r="25" spans="1:6" ht="25.5">
      <c r="A25" s="467">
        <v>22010000</v>
      </c>
      <c r="B25" s="468" t="s">
        <v>599</v>
      </c>
      <c r="C25" s="469">
        <f t="shared" si="0"/>
        <v>128000</v>
      </c>
      <c r="D25" s="470">
        <v>128000</v>
      </c>
      <c r="E25" s="470"/>
      <c r="F25" s="470"/>
    </row>
    <row r="26" spans="1:6" ht="38.25">
      <c r="A26" s="471">
        <v>22010300</v>
      </c>
      <c r="B26" s="472" t="s">
        <v>174</v>
      </c>
      <c r="C26" s="473">
        <f t="shared" si="0"/>
        <v>80000</v>
      </c>
      <c r="D26" s="474">
        <v>80000</v>
      </c>
      <c r="E26" s="474"/>
      <c r="F26" s="474"/>
    </row>
    <row r="27" spans="1:6" ht="25.5">
      <c r="A27" s="471">
        <v>22012600</v>
      </c>
      <c r="B27" s="472" t="s">
        <v>175</v>
      </c>
      <c r="C27" s="473">
        <f t="shared" si="0"/>
        <v>48000</v>
      </c>
      <c r="D27" s="474">
        <v>48000</v>
      </c>
      <c r="E27" s="474"/>
      <c r="F27" s="474"/>
    </row>
    <row r="28" spans="1:6" ht="76.5">
      <c r="A28" s="471">
        <v>22130000</v>
      </c>
      <c r="B28" s="472" t="s">
        <v>176</v>
      </c>
      <c r="C28" s="473">
        <f t="shared" si="0"/>
        <v>10000</v>
      </c>
      <c r="D28" s="474">
        <v>10000</v>
      </c>
      <c r="E28" s="474"/>
      <c r="F28" s="474"/>
    </row>
    <row r="29" spans="1:6" ht="25.5">
      <c r="A29" s="467">
        <v>25000000</v>
      </c>
      <c r="B29" s="468" t="s">
        <v>600</v>
      </c>
      <c r="C29" s="469">
        <f t="shared" si="0"/>
        <v>2256400</v>
      </c>
      <c r="D29" s="470"/>
      <c r="E29" s="470">
        <v>2256400</v>
      </c>
      <c r="F29" s="470"/>
    </row>
    <row r="30" spans="1:6" ht="38.25">
      <c r="A30" s="467">
        <v>25010000</v>
      </c>
      <c r="B30" s="468" t="s">
        <v>601</v>
      </c>
      <c r="C30" s="469">
        <f t="shared" si="0"/>
        <v>2256400</v>
      </c>
      <c r="D30" s="470"/>
      <c r="E30" s="470">
        <v>2256400</v>
      </c>
      <c r="F30" s="470"/>
    </row>
    <row r="31" spans="1:6" ht="25.5">
      <c r="A31" s="471">
        <v>25010100</v>
      </c>
      <c r="B31" s="472" t="s">
        <v>602</v>
      </c>
      <c r="C31" s="473">
        <f t="shared" si="0"/>
        <v>2111700</v>
      </c>
      <c r="D31" s="474"/>
      <c r="E31" s="474">
        <v>2111700</v>
      </c>
      <c r="F31" s="474"/>
    </row>
    <row r="32" spans="1:6" ht="25.5">
      <c r="A32" s="471">
        <v>25010200</v>
      </c>
      <c r="B32" s="472" t="s">
        <v>603</v>
      </c>
      <c r="C32" s="473">
        <f t="shared" si="0"/>
        <v>4200</v>
      </c>
      <c r="D32" s="474"/>
      <c r="E32" s="474">
        <v>4200</v>
      </c>
      <c r="F32" s="474"/>
    </row>
    <row r="33" spans="1:6" ht="12.75">
      <c r="A33" s="471">
        <v>25010300</v>
      </c>
      <c r="B33" s="472" t="s">
        <v>604</v>
      </c>
      <c r="C33" s="473">
        <f t="shared" si="0"/>
        <v>140500</v>
      </c>
      <c r="D33" s="474"/>
      <c r="E33" s="474">
        <v>140500</v>
      </c>
      <c r="F33" s="474"/>
    </row>
    <row r="34" spans="1:6" ht="25.5">
      <c r="A34" s="475"/>
      <c r="B34" s="476" t="s">
        <v>177</v>
      </c>
      <c r="C34" s="469">
        <f t="shared" si="0"/>
        <v>77899100</v>
      </c>
      <c r="D34" s="469">
        <v>75642700</v>
      </c>
      <c r="E34" s="469">
        <v>2256400</v>
      </c>
      <c r="F34" s="469">
        <v>0</v>
      </c>
    </row>
    <row r="35" spans="1:6" ht="12.75">
      <c r="A35" s="467">
        <v>40000000</v>
      </c>
      <c r="B35" s="468" t="s">
        <v>605</v>
      </c>
      <c r="C35" s="469">
        <f t="shared" si="0"/>
        <v>178980826.39</v>
      </c>
      <c r="D35" s="470">
        <f>D36</f>
        <v>178980826.39</v>
      </c>
      <c r="E35" s="470"/>
      <c r="F35" s="470"/>
    </row>
    <row r="36" spans="1:6" ht="12.75">
      <c r="A36" s="467">
        <v>41000000</v>
      </c>
      <c r="B36" s="468" t="s">
        <v>606</v>
      </c>
      <c r="C36" s="469">
        <f t="shared" si="0"/>
        <v>178980826.39</v>
      </c>
      <c r="D36" s="470">
        <f>179012876.39-32050</f>
        <v>178980826.39</v>
      </c>
      <c r="E36" s="470"/>
      <c r="F36" s="470"/>
    </row>
    <row r="37" spans="1:6" ht="25.5">
      <c r="A37" s="467">
        <v>41020000</v>
      </c>
      <c r="B37" s="468" t="s">
        <v>607</v>
      </c>
      <c r="C37" s="469">
        <f t="shared" si="0"/>
        <v>525800</v>
      </c>
      <c r="D37" s="470">
        <v>525800</v>
      </c>
      <c r="E37" s="470"/>
      <c r="F37" s="470"/>
    </row>
    <row r="38" spans="1:6" ht="12.75">
      <c r="A38" s="471">
        <v>41020100</v>
      </c>
      <c r="B38" s="472" t="s">
        <v>178</v>
      </c>
      <c r="C38" s="473">
        <f t="shared" si="0"/>
        <v>525800</v>
      </c>
      <c r="D38" s="474">
        <v>525800</v>
      </c>
      <c r="E38" s="474"/>
      <c r="F38" s="474"/>
    </row>
    <row r="39" spans="1:6" ht="25.5">
      <c r="A39" s="467">
        <v>41030000</v>
      </c>
      <c r="B39" s="468" t="s">
        <v>179</v>
      </c>
      <c r="C39" s="469">
        <f t="shared" si="0"/>
        <v>67535280</v>
      </c>
      <c r="D39" s="470">
        <v>67535280</v>
      </c>
      <c r="E39" s="470"/>
      <c r="F39" s="470"/>
    </row>
    <row r="40" spans="1:6" ht="25.5">
      <c r="A40" s="471">
        <v>41033900</v>
      </c>
      <c r="B40" s="472" t="s">
        <v>180</v>
      </c>
      <c r="C40" s="473">
        <f t="shared" si="0"/>
        <v>47663100</v>
      </c>
      <c r="D40" s="474">
        <v>47663100</v>
      </c>
      <c r="E40" s="474"/>
      <c r="F40" s="474"/>
    </row>
    <row r="41" spans="1:6" ht="25.5">
      <c r="A41" s="471">
        <v>41034200</v>
      </c>
      <c r="B41" s="472" t="s">
        <v>181</v>
      </c>
      <c r="C41" s="473">
        <f t="shared" si="0"/>
        <v>18915300</v>
      </c>
      <c r="D41" s="474">
        <v>18915300</v>
      </c>
      <c r="E41" s="474"/>
      <c r="F41" s="474"/>
    </row>
    <row r="42" spans="1:6" ht="38.25">
      <c r="A42" s="471">
        <v>41034500</v>
      </c>
      <c r="B42" s="472" t="s">
        <v>4</v>
      </c>
      <c r="C42" s="473">
        <f t="shared" si="0"/>
        <v>956880</v>
      </c>
      <c r="D42" s="474">
        <v>956880</v>
      </c>
      <c r="E42" s="474"/>
      <c r="F42" s="474"/>
    </row>
    <row r="43" spans="1:6" ht="25.5">
      <c r="A43" s="467">
        <v>41040000</v>
      </c>
      <c r="B43" s="468" t="s">
        <v>608</v>
      </c>
      <c r="C43" s="469">
        <f t="shared" si="0"/>
        <v>10147032</v>
      </c>
      <c r="D43" s="470">
        <f>10145032+2000</f>
        <v>10147032</v>
      </c>
      <c r="E43" s="470"/>
      <c r="F43" s="470"/>
    </row>
    <row r="44" spans="1:6" ht="63.75">
      <c r="A44" s="471">
        <v>41040200</v>
      </c>
      <c r="B44" s="472" t="s">
        <v>609</v>
      </c>
      <c r="C44" s="473">
        <f t="shared" si="0"/>
        <v>2789000</v>
      </c>
      <c r="D44" s="474">
        <v>2789000</v>
      </c>
      <c r="E44" s="474"/>
      <c r="F44" s="474"/>
    </row>
    <row r="45" spans="1:6" ht="12.75">
      <c r="A45" s="471">
        <v>41040400</v>
      </c>
      <c r="B45" s="472" t="s">
        <v>610</v>
      </c>
      <c r="C45" s="473">
        <f t="shared" si="0"/>
        <v>7358032</v>
      </c>
      <c r="D45" s="474">
        <f>7356032+2000</f>
        <v>7358032</v>
      </c>
      <c r="E45" s="474"/>
      <c r="F45" s="474"/>
    </row>
    <row r="46" spans="1:6" ht="25.5">
      <c r="A46" s="467">
        <v>41050000</v>
      </c>
      <c r="B46" s="468" t="s">
        <v>611</v>
      </c>
      <c r="C46" s="469">
        <f t="shared" si="0"/>
        <v>100772714.39</v>
      </c>
      <c r="D46" s="470">
        <f>100806764.39-34050</f>
        <v>100772714.39</v>
      </c>
      <c r="E46" s="470"/>
      <c r="F46" s="470"/>
    </row>
    <row r="47" spans="1:6" ht="76.5">
      <c r="A47" s="471">
        <v>41050100</v>
      </c>
      <c r="B47" s="472" t="s">
        <v>612</v>
      </c>
      <c r="C47" s="473">
        <f t="shared" si="0"/>
        <v>30624269.89</v>
      </c>
      <c r="D47" s="474">
        <v>30624269.89</v>
      </c>
      <c r="E47" s="474"/>
      <c r="F47" s="474"/>
    </row>
    <row r="48" spans="1:6" ht="63.75">
      <c r="A48" s="471">
        <v>41050200</v>
      </c>
      <c r="B48" s="472" t="s">
        <v>613</v>
      </c>
      <c r="C48" s="473">
        <f t="shared" si="0"/>
        <v>4573700</v>
      </c>
      <c r="D48" s="474">
        <v>4573700</v>
      </c>
      <c r="E48" s="474"/>
      <c r="F48" s="474"/>
    </row>
    <row r="49" spans="1:6" ht="76.5">
      <c r="A49" s="471">
        <v>41050300</v>
      </c>
      <c r="B49" s="472" t="s">
        <v>182</v>
      </c>
      <c r="C49" s="473">
        <f t="shared" si="0"/>
        <v>46998300</v>
      </c>
      <c r="D49" s="474">
        <v>46998300</v>
      </c>
      <c r="E49" s="474"/>
      <c r="F49" s="474"/>
    </row>
    <row r="50" spans="1:6" ht="76.5">
      <c r="A50" s="471">
        <v>41050700</v>
      </c>
      <c r="B50" s="472" t="s">
        <v>8</v>
      </c>
      <c r="C50" s="473">
        <f t="shared" si="0"/>
        <v>2553200</v>
      </c>
      <c r="D50" s="474">
        <v>2553200</v>
      </c>
      <c r="E50" s="474"/>
      <c r="F50" s="474"/>
    </row>
    <row r="51" spans="1:6" ht="76.5">
      <c r="A51" s="471">
        <v>41050900</v>
      </c>
      <c r="B51" s="472" t="s">
        <v>93</v>
      </c>
      <c r="C51" s="473">
        <f t="shared" si="0"/>
        <v>735568</v>
      </c>
      <c r="D51" s="474">
        <v>735568</v>
      </c>
      <c r="E51" s="474"/>
      <c r="F51" s="474"/>
    </row>
    <row r="52" spans="1:6" ht="38.25">
      <c r="A52" s="471">
        <v>41051100</v>
      </c>
      <c r="B52" s="472" t="s">
        <v>568</v>
      </c>
      <c r="C52" s="473">
        <f t="shared" si="0"/>
        <v>1700000</v>
      </c>
      <c r="D52" s="474">
        <v>1700000</v>
      </c>
      <c r="E52" s="474"/>
      <c r="F52" s="474"/>
    </row>
    <row r="53" spans="1:6" ht="51">
      <c r="A53" s="471">
        <v>41051200</v>
      </c>
      <c r="B53" s="472" t="s">
        <v>34</v>
      </c>
      <c r="C53" s="473">
        <f t="shared" si="0"/>
        <v>78700</v>
      </c>
      <c r="D53" s="474">
        <v>78700</v>
      </c>
      <c r="E53" s="474"/>
      <c r="F53" s="474"/>
    </row>
    <row r="54" spans="1:6" ht="63.75">
      <c r="A54" s="471">
        <v>41051400</v>
      </c>
      <c r="B54" s="472" t="s">
        <v>569</v>
      </c>
      <c r="C54" s="473">
        <f t="shared" si="0"/>
        <v>869845</v>
      </c>
      <c r="D54" s="474">
        <v>869845</v>
      </c>
      <c r="E54" s="474"/>
      <c r="F54" s="474"/>
    </row>
    <row r="55" spans="1:6" ht="38.25">
      <c r="A55" s="471">
        <v>41051500</v>
      </c>
      <c r="B55" s="472" t="s">
        <v>183</v>
      </c>
      <c r="C55" s="473">
        <f t="shared" si="0"/>
        <v>5844400</v>
      </c>
      <c r="D55" s="474">
        <v>5844400</v>
      </c>
      <c r="E55" s="474"/>
      <c r="F55" s="474"/>
    </row>
    <row r="56" spans="1:6" ht="12.75">
      <c r="A56" s="471">
        <v>41053900</v>
      </c>
      <c r="B56" s="472" t="s">
        <v>9</v>
      </c>
      <c r="C56" s="473">
        <f t="shared" si="0"/>
        <v>5655682.5</v>
      </c>
      <c r="D56" s="474">
        <v>5655682.5</v>
      </c>
      <c r="E56" s="474"/>
      <c r="F56" s="474"/>
    </row>
    <row r="57" spans="1:6" ht="51">
      <c r="A57" s="471"/>
      <c r="B57" s="472" t="s">
        <v>5</v>
      </c>
      <c r="C57" s="473">
        <f t="shared" si="0"/>
        <v>1139049</v>
      </c>
      <c r="D57" s="474">
        <v>1139049</v>
      </c>
      <c r="E57" s="474"/>
      <c r="F57" s="474"/>
    </row>
    <row r="58" spans="1:6" ht="12.75">
      <c r="A58" s="477" t="s">
        <v>184</v>
      </c>
      <c r="B58" s="476" t="s">
        <v>185</v>
      </c>
      <c r="C58" s="469">
        <f t="shared" si="0"/>
        <v>256879926.39</v>
      </c>
      <c r="D58" s="469">
        <v>254623526.39</v>
      </c>
      <c r="E58" s="469">
        <v>2256400</v>
      </c>
      <c r="F58" s="469">
        <v>0</v>
      </c>
    </row>
    <row r="61" spans="2:5" ht="12.75">
      <c r="B61" s="478" t="s">
        <v>470</v>
      </c>
      <c r="E61" s="478" t="s">
        <v>471</v>
      </c>
    </row>
  </sheetData>
  <sheetProtection/>
  <mergeCells count="9">
    <mergeCell ref="D2:F4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75" right="0.23" top="0.48" bottom="0.35" header="0.5" footer="0.5"/>
  <pageSetup horizontalDpi="600" verticalDpi="600" orientation="portrait" paperSize="9" scale="7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SheetLayoutView="100" zoomScalePageLayoutView="0" workbookViewId="0" topLeftCell="A10">
      <selection activeCell="E36" sqref="E36"/>
    </sheetView>
  </sheetViews>
  <sheetFormatPr defaultColWidth="9.33203125" defaultRowHeight="12.75"/>
  <cols>
    <col min="1" max="1" width="13.16015625" style="0" customWidth="1"/>
    <col min="2" max="2" width="47.83203125" style="0" customWidth="1"/>
    <col min="3" max="3" width="17.16015625" style="0" customWidth="1"/>
    <col min="4" max="5" width="16.5" style="0" customWidth="1"/>
    <col min="6" max="6" width="18" style="0" customWidth="1"/>
  </cols>
  <sheetData>
    <row r="1" spans="1:4" ht="12.75">
      <c r="A1" t="s">
        <v>570</v>
      </c>
      <c r="D1" s="479" t="s">
        <v>15</v>
      </c>
    </row>
    <row r="2" spans="4:6" ht="12.75">
      <c r="D2" s="504" t="s">
        <v>7</v>
      </c>
      <c r="E2" s="505"/>
      <c r="F2" s="505"/>
    </row>
    <row r="3" spans="4:6" ht="12.75">
      <c r="D3" s="505"/>
      <c r="E3" s="505"/>
      <c r="F3" s="505"/>
    </row>
    <row r="4" spans="4:6" ht="27.75" customHeight="1">
      <c r="D4" s="505"/>
      <c r="E4" s="505"/>
      <c r="F4" s="505"/>
    </row>
    <row r="5" spans="1:6" ht="25.5" customHeight="1">
      <c r="A5" s="496" t="s">
        <v>100</v>
      </c>
      <c r="B5" s="497"/>
      <c r="C5" s="497"/>
      <c r="D5" s="497"/>
      <c r="E5" s="497"/>
      <c r="F5" s="497"/>
    </row>
    <row r="6" ht="12.75">
      <c r="F6" s="464" t="s">
        <v>167</v>
      </c>
    </row>
    <row r="7" spans="1:6" ht="12.75">
      <c r="A7" s="498" t="s">
        <v>589</v>
      </c>
      <c r="B7" s="498" t="s">
        <v>186</v>
      </c>
      <c r="C7" s="499" t="s">
        <v>338</v>
      </c>
      <c r="D7" s="498" t="s">
        <v>339</v>
      </c>
      <c r="E7" s="498" t="s">
        <v>340</v>
      </c>
      <c r="F7" s="498"/>
    </row>
    <row r="8" spans="1:6" ht="12.75">
      <c r="A8" s="498"/>
      <c r="B8" s="498"/>
      <c r="C8" s="498"/>
      <c r="D8" s="498"/>
      <c r="E8" s="498" t="s">
        <v>306</v>
      </c>
      <c r="F8" s="498" t="s">
        <v>341</v>
      </c>
    </row>
    <row r="9" spans="1:6" ht="12.75">
      <c r="A9" s="498"/>
      <c r="B9" s="498"/>
      <c r="C9" s="498"/>
      <c r="D9" s="498"/>
      <c r="E9" s="498"/>
      <c r="F9" s="498"/>
    </row>
    <row r="10" spans="1:6" ht="12.75">
      <c r="A10" s="465">
        <v>1</v>
      </c>
      <c r="B10" s="465">
        <v>2</v>
      </c>
      <c r="C10" s="466">
        <v>3</v>
      </c>
      <c r="D10" s="465">
        <v>4</v>
      </c>
      <c r="E10" s="465">
        <v>5</v>
      </c>
      <c r="F10" s="465">
        <v>6</v>
      </c>
    </row>
    <row r="11" spans="1:6" ht="21" customHeight="1">
      <c r="A11" s="501" t="s">
        <v>187</v>
      </c>
      <c r="B11" s="502"/>
      <c r="C11" s="502"/>
      <c r="D11" s="502"/>
      <c r="E11" s="502"/>
      <c r="F11" s="503"/>
    </row>
    <row r="12" spans="1:6" ht="19.5" customHeight="1">
      <c r="A12" s="467">
        <v>200000</v>
      </c>
      <c r="B12" s="468" t="s">
        <v>10</v>
      </c>
      <c r="C12" s="469">
        <f aca="true" t="shared" si="0" ref="C12:C20">D12+E12</f>
        <v>12448328.4</v>
      </c>
      <c r="D12" s="470">
        <v>795747.9</v>
      </c>
      <c r="E12" s="470">
        <v>11652580.5</v>
      </c>
      <c r="F12" s="470">
        <v>11652580.5</v>
      </c>
    </row>
    <row r="13" spans="1:6" ht="3" customHeight="1" hidden="1">
      <c r="A13" s="467">
        <v>203000</v>
      </c>
      <c r="B13" s="468" t="s">
        <v>95</v>
      </c>
      <c r="C13" s="469">
        <f t="shared" si="0"/>
        <v>0</v>
      </c>
      <c r="D13" s="470">
        <v>0</v>
      </c>
      <c r="E13" s="470">
        <v>0</v>
      </c>
      <c r="F13" s="470">
        <v>0</v>
      </c>
    </row>
    <row r="14" spans="1:6" ht="12.75" hidden="1">
      <c r="A14" s="471">
        <v>203410</v>
      </c>
      <c r="B14" s="472" t="s">
        <v>96</v>
      </c>
      <c r="C14" s="473">
        <f t="shared" si="0"/>
        <v>14849811</v>
      </c>
      <c r="D14" s="474">
        <v>14849811</v>
      </c>
      <c r="E14" s="474">
        <v>0</v>
      </c>
      <c r="F14" s="474">
        <v>0</v>
      </c>
    </row>
    <row r="15" spans="1:6" ht="12.75" hidden="1">
      <c r="A15" s="471">
        <v>203420</v>
      </c>
      <c r="B15" s="472" t="s">
        <v>97</v>
      </c>
      <c r="C15" s="473">
        <f t="shared" si="0"/>
        <v>-14849811</v>
      </c>
      <c r="D15" s="474">
        <v>-14849811</v>
      </c>
      <c r="E15" s="474">
        <v>0</v>
      </c>
      <c r="F15" s="474">
        <v>0</v>
      </c>
    </row>
    <row r="16" spans="1:6" ht="25.5">
      <c r="A16" s="467">
        <v>208000</v>
      </c>
      <c r="B16" s="468" t="s">
        <v>11</v>
      </c>
      <c r="C16" s="469">
        <f t="shared" si="0"/>
        <v>12448328.4</v>
      </c>
      <c r="D16" s="470">
        <v>795747.9</v>
      </c>
      <c r="E16" s="470">
        <v>11652580.5</v>
      </c>
      <c r="F16" s="470">
        <v>11652580.5</v>
      </c>
    </row>
    <row r="17" spans="1:6" ht="12.75">
      <c r="A17" s="471">
        <v>208100</v>
      </c>
      <c r="B17" s="472" t="s">
        <v>188</v>
      </c>
      <c r="C17" s="473">
        <f t="shared" si="0"/>
        <v>12448328.4</v>
      </c>
      <c r="D17" s="474">
        <v>12380915</v>
      </c>
      <c r="E17" s="474">
        <v>67413.4</v>
      </c>
      <c r="F17" s="474">
        <v>67413.4</v>
      </c>
    </row>
    <row r="18" spans="1:6" ht="0.75" customHeight="1">
      <c r="A18" s="471">
        <v>208340</v>
      </c>
      <c r="B18" s="472" t="s">
        <v>98</v>
      </c>
      <c r="C18" s="473"/>
      <c r="D18" s="474"/>
      <c r="E18" s="474"/>
      <c r="F18" s="474"/>
    </row>
    <row r="19" spans="1:6" ht="38.25">
      <c r="A19" s="471">
        <v>208400</v>
      </c>
      <c r="B19" s="472" t="s">
        <v>12</v>
      </c>
      <c r="C19" s="473">
        <f t="shared" si="0"/>
        <v>0</v>
      </c>
      <c r="D19" s="474">
        <v>-11585167.1</v>
      </c>
      <c r="E19" s="474">
        <v>11585167.1</v>
      </c>
      <c r="F19" s="474">
        <v>11585167.1</v>
      </c>
    </row>
    <row r="20" spans="1:6" ht="12.75">
      <c r="A20" s="477" t="s">
        <v>184</v>
      </c>
      <c r="B20" s="476" t="s">
        <v>189</v>
      </c>
      <c r="C20" s="469">
        <f t="shared" si="0"/>
        <v>12448328.4</v>
      </c>
      <c r="D20" s="469">
        <v>795747.9</v>
      </c>
      <c r="E20" s="469">
        <v>11652580.5</v>
      </c>
      <c r="F20" s="469">
        <v>11652580.5</v>
      </c>
    </row>
    <row r="21" spans="1:6" ht="21" customHeight="1">
      <c r="A21" s="501" t="s">
        <v>6</v>
      </c>
      <c r="B21" s="502"/>
      <c r="C21" s="502"/>
      <c r="D21" s="502"/>
      <c r="E21" s="502"/>
      <c r="F21" s="503"/>
    </row>
    <row r="22" spans="1:6" ht="12.75">
      <c r="A22" s="467">
        <v>600000</v>
      </c>
      <c r="B22" s="468" t="s">
        <v>13</v>
      </c>
      <c r="C22" s="469">
        <f aca="true" t="shared" si="1" ref="C22:C29">D22+E22</f>
        <v>12448328.4</v>
      </c>
      <c r="D22" s="470">
        <v>795747.9</v>
      </c>
      <c r="E22" s="470">
        <v>11652580.5</v>
      </c>
      <c r="F22" s="470">
        <v>11652580.5</v>
      </c>
    </row>
    <row r="23" spans="1:6" ht="12.75">
      <c r="A23" s="467">
        <v>602000</v>
      </c>
      <c r="B23" s="468" t="s">
        <v>14</v>
      </c>
      <c r="C23" s="469">
        <f t="shared" si="1"/>
        <v>12448328.4</v>
      </c>
      <c r="D23" s="470">
        <v>795747.9</v>
      </c>
      <c r="E23" s="470">
        <v>11652580.5</v>
      </c>
      <c r="F23" s="470">
        <v>11652580.5</v>
      </c>
    </row>
    <row r="24" spans="1:6" ht="12.75">
      <c r="A24" s="471">
        <v>602100</v>
      </c>
      <c r="B24" s="472" t="s">
        <v>188</v>
      </c>
      <c r="C24" s="473">
        <f t="shared" si="1"/>
        <v>12448328.4</v>
      </c>
      <c r="D24" s="474">
        <v>12380915</v>
      </c>
      <c r="E24" s="474">
        <v>67413.4</v>
      </c>
      <c r="F24" s="474">
        <v>67413.4</v>
      </c>
    </row>
    <row r="25" spans="1:6" ht="12.75" hidden="1">
      <c r="A25" s="471">
        <v>602304</v>
      </c>
      <c r="B25" s="472" t="s">
        <v>98</v>
      </c>
      <c r="C25" s="473">
        <f t="shared" si="1"/>
        <v>0</v>
      </c>
      <c r="D25" s="474">
        <v>0</v>
      </c>
      <c r="E25" s="474">
        <v>0</v>
      </c>
      <c r="F25" s="474">
        <v>0</v>
      </c>
    </row>
    <row r="26" spans="1:6" ht="38.25">
      <c r="A26" s="471">
        <v>602400</v>
      </c>
      <c r="B26" s="472" t="s">
        <v>12</v>
      </c>
      <c r="C26" s="473">
        <f t="shared" si="1"/>
        <v>0</v>
      </c>
      <c r="D26" s="474">
        <v>-11585167.1</v>
      </c>
      <c r="E26" s="474">
        <v>11585167.1</v>
      </c>
      <c r="F26" s="474">
        <v>11585167.1</v>
      </c>
    </row>
    <row r="27" spans="1:6" ht="0.75" customHeight="1">
      <c r="A27" s="467">
        <v>603000</v>
      </c>
      <c r="B27" s="468" t="s">
        <v>99</v>
      </c>
      <c r="C27" s="469">
        <f t="shared" si="1"/>
        <v>0</v>
      </c>
      <c r="D27" s="470">
        <v>0</v>
      </c>
      <c r="E27" s="470">
        <v>0</v>
      </c>
      <c r="F27" s="470">
        <v>0</v>
      </c>
    </row>
    <row r="28" spans="1:6" ht="25.5" hidden="1">
      <c r="A28" s="471">
        <v>603000</v>
      </c>
      <c r="B28" s="472" t="s">
        <v>99</v>
      </c>
      <c r="C28" s="473">
        <f t="shared" si="1"/>
        <v>0</v>
      </c>
      <c r="D28" s="474">
        <v>0</v>
      </c>
      <c r="E28" s="474">
        <v>0</v>
      </c>
      <c r="F28" s="474">
        <v>0</v>
      </c>
    </row>
    <row r="29" spans="1:6" ht="12.75">
      <c r="A29" s="477" t="s">
        <v>184</v>
      </c>
      <c r="B29" s="476" t="s">
        <v>189</v>
      </c>
      <c r="C29" s="469">
        <f t="shared" si="1"/>
        <v>12448328.4</v>
      </c>
      <c r="D29" s="469">
        <v>795747.9</v>
      </c>
      <c r="E29" s="469">
        <v>11652580.5</v>
      </c>
      <c r="F29" s="469">
        <v>11652580.5</v>
      </c>
    </row>
    <row r="32" spans="2:5" ht="12.75">
      <c r="B32" s="478" t="s">
        <v>470</v>
      </c>
      <c r="E32" s="478" t="s">
        <v>471</v>
      </c>
    </row>
  </sheetData>
  <sheetProtection/>
  <mergeCells count="11">
    <mergeCell ref="D7:D9"/>
    <mergeCell ref="E7:F7"/>
    <mergeCell ref="E8:E9"/>
    <mergeCell ref="F8:F9"/>
    <mergeCell ref="A11:F11"/>
    <mergeCell ref="A21:F21"/>
    <mergeCell ref="D2:F4"/>
    <mergeCell ref="A5:F5"/>
    <mergeCell ref="A7:A9"/>
    <mergeCell ref="B7:B9"/>
    <mergeCell ref="C7:C9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5"/>
  <sheetViews>
    <sheetView view="pageBreakPreview" zoomScaleSheetLayoutView="100" zoomScalePageLayoutView="0" workbookViewId="0" topLeftCell="A8">
      <pane xSplit="4" ySplit="5" topLeftCell="K52" activePane="bottomRight" state="frozen"/>
      <selection pane="topLeft" activeCell="A8" sqref="A8"/>
      <selection pane="topRight" activeCell="E8" sqref="E8"/>
      <selection pane="bottomLeft" activeCell="A13" sqref="A13"/>
      <selection pane="bottomRight" activeCell="G94" sqref="G94"/>
    </sheetView>
  </sheetViews>
  <sheetFormatPr defaultColWidth="9.33203125" defaultRowHeight="12.75"/>
  <cols>
    <col min="1" max="3" width="14" style="0" customWidth="1"/>
    <col min="4" max="4" width="47.5" style="0" customWidth="1"/>
    <col min="5" max="17" width="16" style="0" customWidth="1"/>
  </cols>
  <sheetData>
    <row r="1" spans="1:14" ht="12.75">
      <c r="A1" t="s">
        <v>570</v>
      </c>
      <c r="N1" t="s">
        <v>190</v>
      </c>
    </row>
    <row r="2" spans="14:17" ht="42.75" customHeight="1">
      <c r="N2" s="507" t="s">
        <v>55</v>
      </c>
      <c r="O2" s="507"/>
      <c r="P2" s="507"/>
      <c r="Q2" s="507"/>
    </row>
    <row r="5" spans="1:17" ht="12.75">
      <c r="A5" s="511" t="s">
        <v>65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7"/>
      <c r="P5" s="497"/>
      <c r="Q5" s="497"/>
    </row>
    <row r="6" spans="1:17" ht="12.75">
      <c r="A6" s="511" t="s">
        <v>66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</row>
    <row r="7" ht="12.75">
      <c r="Q7" s="464" t="s">
        <v>572</v>
      </c>
    </row>
    <row r="8" spans="1:17" ht="12.75">
      <c r="A8" s="506" t="s">
        <v>332</v>
      </c>
      <c r="B8" s="506" t="s">
        <v>333</v>
      </c>
      <c r="C8" s="506" t="s">
        <v>334</v>
      </c>
      <c r="D8" s="498" t="s">
        <v>191</v>
      </c>
      <c r="E8" s="498" t="s">
        <v>339</v>
      </c>
      <c r="F8" s="498"/>
      <c r="G8" s="498"/>
      <c r="H8" s="498"/>
      <c r="I8" s="498"/>
      <c r="J8" s="498" t="s">
        <v>340</v>
      </c>
      <c r="K8" s="498"/>
      <c r="L8" s="498"/>
      <c r="M8" s="498"/>
      <c r="N8" s="498"/>
      <c r="O8" s="498"/>
      <c r="P8" s="498"/>
      <c r="Q8" s="499" t="s">
        <v>67</v>
      </c>
    </row>
    <row r="9" spans="1:17" ht="12.75">
      <c r="A9" s="498"/>
      <c r="B9" s="498"/>
      <c r="C9" s="498"/>
      <c r="D9" s="498"/>
      <c r="E9" s="499" t="s">
        <v>306</v>
      </c>
      <c r="F9" s="498" t="s">
        <v>68</v>
      </c>
      <c r="G9" s="498" t="s">
        <v>576</v>
      </c>
      <c r="H9" s="498"/>
      <c r="I9" s="498" t="s">
        <v>69</v>
      </c>
      <c r="J9" s="499" t="s">
        <v>306</v>
      </c>
      <c r="K9" s="498" t="s">
        <v>341</v>
      </c>
      <c r="L9" s="508" t="s">
        <v>72</v>
      </c>
      <c r="M9" s="498" t="s">
        <v>68</v>
      </c>
      <c r="N9" s="498" t="s">
        <v>576</v>
      </c>
      <c r="O9" s="498"/>
      <c r="P9" s="498" t="s">
        <v>69</v>
      </c>
      <c r="Q9" s="498"/>
    </row>
    <row r="10" spans="1:17" ht="12.75">
      <c r="A10" s="498"/>
      <c r="B10" s="498"/>
      <c r="C10" s="498"/>
      <c r="D10" s="498"/>
      <c r="E10" s="498"/>
      <c r="F10" s="498"/>
      <c r="G10" s="498" t="s">
        <v>70</v>
      </c>
      <c r="H10" s="498" t="s">
        <v>71</v>
      </c>
      <c r="I10" s="498"/>
      <c r="J10" s="498"/>
      <c r="K10" s="498"/>
      <c r="L10" s="509"/>
      <c r="M10" s="498"/>
      <c r="N10" s="498" t="s">
        <v>70</v>
      </c>
      <c r="O10" s="498" t="s">
        <v>71</v>
      </c>
      <c r="P10" s="498"/>
      <c r="Q10" s="498"/>
    </row>
    <row r="11" spans="1:17" ht="119.25" customHeight="1">
      <c r="A11" s="498"/>
      <c r="B11" s="498"/>
      <c r="C11" s="498"/>
      <c r="D11" s="498"/>
      <c r="E11" s="498"/>
      <c r="F11" s="498"/>
      <c r="G11" s="498"/>
      <c r="H11" s="498"/>
      <c r="I11" s="498"/>
      <c r="J11" s="498"/>
      <c r="K11" s="498"/>
      <c r="L11" s="510"/>
      <c r="M11" s="498"/>
      <c r="N11" s="498"/>
      <c r="O11" s="498"/>
      <c r="P11" s="498"/>
      <c r="Q11" s="498"/>
    </row>
    <row r="12" spans="1:17" ht="12.75">
      <c r="A12" s="465">
        <v>1</v>
      </c>
      <c r="B12" s="465">
        <v>2</v>
      </c>
      <c r="C12" s="465">
        <v>3</v>
      </c>
      <c r="D12" s="465">
        <v>4</v>
      </c>
      <c r="E12" s="466">
        <v>5</v>
      </c>
      <c r="F12" s="465">
        <v>6</v>
      </c>
      <c r="G12" s="465">
        <v>7</v>
      </c>
      <c r="H12" s="465">
        <v>8</v>
      </c>
      <c r="I12" s="465">
        <v>9</v>
      </c>
      <c r="J12" s="466">
        <v>10</v>
      </c>
      <c r="K12" s="465">
        <v>11</v>
      </c>
      <c r="L12" s="458" t="s">
        <v>552</v>
      </c>
      <c r="M12" s="465">
        <v>12</v>
      </c>
      <c r="N12" s="465">
        <v>13</v>
      </c>
      <c r="O12" s="465">
        <v>14</v>
      </c>
      <c r="P12" s="465">
        <v>15</v>
      </c>
      <c r="Q12" s="466">
        <v>16</v>
      </c>
    </row>
    <row r="13" spans="1:17" ht="12.75">
      <c r="A13" s="480" t="s">
        <v>342</v>
      </c>
      <c r="B13" s="481"/>
      <c r="C13" s="482"/>
      <c r="D13" s="483" t="s">
        <v>343</v>
      </c>
      <c r="E13" s="484">
        <v>6112354</v>
      </c>
      <c r="F13" s="485">
        <v>6112354</v>
      </c>
      <c r="G13" s="485">
        <v>3800000</v>
      </c>
      <c r="H13" s="485">
        <v>381150</v>
      </c>
      <c r="I13" s="485"/>
      <c r="J13" s="484">
        <v>1229102.4</v>
      </c>
      <c r="K13" s="485">
        <v>1125602.4</v>
      </c>
      <c r="L13" s="459">
        <f>L14</f>
        <v>1106112</v>
      </c>
      <c r="M13" s="485">
        <v>103500</v>
      </c>
      <c r="N13" s="485"/>
      <c r="O13" s="485"/>
      <c r="P13" s="485">
        <v>1125602.4</v>
      </c>
      <c r="Q13" s="484">
        <f aca="true" t="shared" si="0" ref="Q13:Q76">E13+J13</f>
        <v>7341456.4</v>
      </c>
    </row>
    <row r="14" spans="1:17" ht="12.75">
      <c r="A14" s="480" t="s">
        <v>344</v>
      </c>
      <c r="B14" s="481"/>
      <c r="C14" s="482"/>
      <c r="D14" s="483" t="s">
        <v>343</v>
      </c>
      <c r="E14" s="484">
        <v>6112354</v>
      </c>
      <c r="F14" s="485">
        <v>6112354</v>
      </c>
      <c r="G14" s="485">
        <v>3800000</v>
      </c>
      <c r="H14" s="485">
        <v>381150</v>
      </c>
      <c r="I14" s="485"/>
      <c r="J14" s="484">
        <v>1229102.4</v>
      </c>
      <c r="K14" s="485">
        <v>1125602.4</v>
      </c>
      <c r="L14" s="459">
        <f>L15+L17</f>
        <v>1106112</v>
      </c>
      <c r="M14" s="485">
        <v>103500</v>
      </c>
      <c r="N14" s="485"/>
      <c r="O14" s="485"/>
      <c r="P14" s="485">
        <v>1125602.4</v>
      </c>
      <c r="Q14" s="484">
        <f t="shared" si="0"/>
        <v>7341456.4</v>
      </c>
    </row>
    <row r="15" spans="1:17" ht="63.75">
      <c r="A15" s="486" t="s">
        <v>73</v>
      </c>
      <c r="B15" s="486" t="s">
        <v>74</v>
      </c>
      <c r="C15" s="487" t="s">
        <v>75</v>
      </c>
      <c r="D15" s="488" t="s">
        <v>76</v>
      </c>
      <c r="E15" s="489">
        <v>6037424</v>
      </c>
      <c r="F15" s="490">
        <v>6037424</v>
      </c>
      <c r="G15" s="490">
        <v>3800000</v>
      </c>
      <c r="H15" s="490">
        <v>381150</v>
      </c>
      <c r="I15" s="490"/>
      <c r="J15" s="489">
        <v>127376</v>
      </c>
      <c r="K15" s="490">
        <v>23876</v>
      </c>
      <c r="L15" s="460">
        <v>23876</v>
      </c>
      <c r="M15" s="490">
        <v>103500</v>
      </c>
      <c r="N15" s="490"/>
      <c r="O15" s="490"/>
      <c r="P15" s="490">
        <v>23876</v>
      </c>
      <c r="Q15" s="489">
        <f t="shared" si="0"/>
        <v>6164800</v>
      </c>
    </row>
    <row r="16" spans="1:17" ht="12.75">
      <c r="A16" s="486" t="s">
        <v>345</v>
      </c>
      <c r="B16" s="486" t="s">
        <v>346</v>
      </c>
      <c r="C16" s="487" t="s">
        <v>347</v>
      </c>
      <c r="D16" s="488" t="s">
        <v>348</v>
      </c>
      <c r="E16" s="489">
        <v>65930</v>
      </c>
      <c r="F16" s="490">
        <v>65930</v>
      </c>
      <c r="G16" s="490"/>
      <c r="H16" s="490"/>
      <c r="I16" s="490"/>
      <c r="J16" s="489"/>
      <c r="K16" s="490"/>
      <c r="L16" s="460"/>
      <c r="M16" s="490"/>
      <c r="N16" s="490"/>
      <c r="O16" s="490"/>
      <c r="P16" s="490"/>
      <c r="Q16" s="489">
        <f t="shared" si="0"/>
        <v>65930</v>
      </c>
    </row>
    <row r="17" spans="1:17" ht="25.5">
      <c r="A17" s="486" t="s">
        <v>207</v>
      </c>
      <c r="B17" s="486" t="s">
        <v>208</v>
      </c>
      <c r="C17" s="487" t="s">
        <v>352</v>
      </c>
      <c r="D17" s="488" t="s">
        <v>206</v>
      </c>
      <c r="E17" s="489"/>
      <c r="F17" s="490"/>
      <c r="G17" s="490"/>
      <c r="H17" s="490"/>
      <c r="I17" s="490"/>
      <c r="J17" s="489">
        <v>1101726.4</v>
      </c>
      <c r="K17" s="490">
        <v>1101726.4</v>
      </c>
      <c r="L17" s="460">
        <v>1082236</v>
      </c>
      <c r="M17" s="490"/>
      <c r="N17" s="490"/>
      <c r="O17" s="490"/>
      <c r="P17" s="490">
        <v>1101726.4</v>
      </c>
      <c r="Q17" s="489">
        <f t="shared" si="0"/>
        <v>1101726.4</v>
      </c>
    </row>
    <row r="18" spans="1:17" ht="25.5">
      <c r="A18" s="486" t="s">
        <v>350</v>
      </c>
      <c r="B18" s="486" t="s">
        <v>351</v>
      </c>
      <c r="C18" s="487" t="s">
        <v>352</v>
      </c>
      <c r="D18" s="488" t="s">
        <v>353</v>
      </c>
      <c r="E18" s="489">
        <v>9000</v>
      </c>
      <c r="F18" s="490">
        <v>9000</v>
      </c>
      <c r="G18" s="490"/>
      <c r="H18" s="490"/>
      <c r="I18" s="490"/>
      <c r="J18" s="489"/>
      <c r="K18" s="490"/>
      <c r="L18" s="490"/>
      <c r="M18" s="490"/>
      <c r="N18" s="490"/>
      <c r="O18" s="490"/>
      <c r="P18" s="490"/>
      <c r="Q18" s="489">
        <f t="shared" si="0"/>
        <v>9000</v>
      </c>
    </row>
    <row r="19" spans="1:17" ht="25.5">
      <c r="A19" s="480" t="s">
        <v>579</v>
      </c>
      <c r="B19" s="481"/>
      <c r="C19" s="482"/>
      <c r="D19" s="483" t="s">
        <v>580</v>
      </c>
      <c r="E19" s="484">
        <v>35777816</v>
      </c>
      <c r="F19" s="485">
        <v>35777816</v>
      </c>
      <c r="G19" s="485">
        <v>1227900</v>
      </c>
      <c r="H19" s="485">
        <v>69400</v>
      </c>
      <c r="I19" s="485"/>
      <c r="J19" s="484">
        <v>5795140</v>
      </c>
      <c r="K19" s="485">
        <v>5669540</v>
      </c>
      <c r="L19" s="485">
        <v>5669540</v>
      </c>
      <c r="M19" s="485">
        <v>125600</v>
      </c>
      <c r="N19" s="485"/>
      <c r="O19" s="485"/>
      <c r="P19" s="485">
        <v>5669540</v>
      </c>
      <c r="Q19" s="484">
        <f t="shared" si="0"/>
        <v>41572956</v>
      </c>
    </row>
    <row r="20" spans="1:17" ht="25.5">
      <c r="A20" s="480" t="s">
        <v>356</v>
      </c>
      <c r="B20" s="481"/>
      <c r="C20" s="482"/>
      <c r="D20" s="483" t="s">
        <v>580</v>
      </c>
      <c r="E20" s="484">
        <v>35777816</v>
      </c>
      <c r="F20" s="485">
        <v>35777816</v>
      </c>
      <c r="G20" s="485">
        <v>1227900</v>
      </c>
      <c r="H20" s="485">
        <v>69400</v>
      </c>
      <c r="I20" s="485"/>
      <c r="J20" s="484">
        <v>5795140</v>
      </c>
      <c r="K20" s="485">
        <v>5669540</v>
      </c>
      <c r="L20" s="485">
        <v>5669540</v>
      </c>
      <c r="M20" s="485">
        <v>125600</v>
      </c>
      <c r="N20" s="485"/>
      <c r="O20" s="485"/>
      <c r="P20" s="485">
        <v>5669540</v>
      </c>
      <c r="Q20" s="484">
        <f t="shared" si="0"/>
        <v>41572956</v>
      </c>
    </row>
    <row r="21" spans="1:17" ht="12.75">
      <c r="A21" s="486" t="s">
        <v>357</v>
      </c>
      <c r="B21" s="486" t="s">
        <v>346</v>
      </c>
      <c r="C21" s="487" t="s">
        <v>347</v>
      </c>
      <c r="D21" s="488" t="s">
        <v>348</v>
      </c>
      <c r="E21" s="489">
        <v>265550</v>
      </c>
      <c r="F21" s="490">
        <v>265550</v>
      </c>
      <c r="G21" s="490"/>
      <c r="H21" s="490"/>
      <c r="I21" s="490"/>
      <c r="J21" s="489"/>
      <c r="K21" s="490"/>
      <c r="L21" s="490"/>
      <c r="M21" s="490"/>
      <c r="N21" s="490"/>
      <c r="O21" s="490"/>
      <c r="P21" s="490"/>
      <c r="Q21" s="489">
        <f t="shared" si="0"/>
        <v>265550</v>
      </c>
    </row>
    <row r="22" spans="1:17" ht="25.5">
      <c r="A22" s="486" t="s">
        <v>77</v>
      </c>
      <c r="B22" s="486" t="s">
        <v>78</v>
      </c>
      <c r="C22" s="487" t="s">
        <v>79</v>
      </c>
      <c r="D22" s="488" t="s">
        <v>80</v>
      </c>
      <c r="E22" s="489">
        <v>29570400</v>
      </c>
      <c r="F22" s="490">
        <v>29570400</v>
      </c>
      <c r="G22" s="490"/>
      <c r="H22" s="490"/>
      <c r="I22" s="490"/>
      <c r="J22" s="489">
        <v>177600</v>
      </c>
      <c r="K22" s="490">
        <v>57000</v>
      </c>
      <c r="L22" s="490">
        <v>57000</v>
      </c>
      <c r="M22" s="490">
        <v>120600</v>
      </c>
      <c r="N22" s="490"/>
      <c r="O22" s="490"/>
      <c r="P22" s="490">
        <v>57000</v>
      </c>
      <c r="Q22" s="489">
        <f t="shared" si="0"/>
        <v>29748000</v>
      </c>
    </row>
    <row r="23" spans="1:17" ht="38.25">
      <c r="A23" s="486" t="s">
        <v>359</v>
      </c>
      <c r="B23" s="486" t="s">
        <v>360</v>
      </c>
      <c r="C23" s="487" t="s">
        <v>81</v>
      </c>
      <c r="D23" s="488" t="s">
        <v>361</v>
      </c>
      <c r="E23" s="489">
        <v>3861026</v>
      </c>
      <c r="F23" s="490">
        <v>3861026</v>
      </c>
      <c r="G23" s="490"/>
      <c r="H23" s="490"/>
      <c r="I23" s="490"/>
      <c r="J23" s="489">
        <v>28600</v>
      </c>
      <c r="K23" s="490">
        <v>28600</v>
      </c>
      <c r="L23" s="490">
        <v>28600</v>
      </c>
      <c r="M23" s="490"/>
      <c r="N23" s="490"/>
      <c r="O23" s="490"/>
      <c r="P23" s="490">
        <v>28600</v>
      </c>
      <c r="Q23" s="489">
        <f t="shared" si="0"/>
        <v>3889626</v>
      </c>
    </row>
    <row r="24" spans="1:17" ht="25.5">
      <c r="A24" s="486" t="s">
        <v>363</v>
      </c>
      <c r="B24" s="486" t="s">
        <v>364</v>
      </c>
      <c r="C24" s="487" t="s">
        <v>369</v>
      </c>
      <c r="D24" s="488" t="s">
        <v>365</v>
      </c>
      <c r="E24" s="489">
        <v>44300</v>
      </c>
      <c r="F24" s="490">
        <v>44300</v>
      </c>
      <c r="G24" s="490"/>
      <c r="H24" s="490"/>
      <c r="I24" s="490"/>
      <c r="J24" s="489"/>
      <c r="K24" s="490"/>
      <c r="L24" s="490"/>
      <c r="M24" s="490"/>
      <c r="N24" s="490"/>
      <c r="O24" s="490"/>
      <c r="P24" s="490"/>
      <c r="Q24" s="489">
        <f t="shared" si="0"/>
        <v>44300</v>
      </c>
    </row>
    <row r="25" spans="1:17" ht="25.5">
      <c r="A25" s="486" t="s">
        <v>367</v>
      </c>
      <c r="B25" s="486" t="s">
        <v>368</v>
      </c>
      <c r="C25" s="487" t="s">
        <v>369</v>
      </c>
      <c r="D25" s="488" t="s">
        <v>83</v>
      </c>
      <c r="E25" s="489">
        <v>1763000</v>
      </c>
      <c r="F25" s="490">
        <v>1763000</v>
      </c>
      <c r="G25" s="490">
        <v>1227900</v>
      </c>
      <c r="H25" s="490">
        <v>69400</v>
      </c>
      <c r="I25" s="490"/>
      <c r="J25" s="489">
        <v>5000</v>
      </c>
      <c r="K25" s="490"/>
      <c r="L25" s="490"/>
      <c r="M25" s="490">
        <v>5000</v>
      </c>
      <c r="N25" s="490"/>
      <c r="O25" s="490"/>
      <c r="P25" s="490"/>
      <c r="Q25" s="489">
        <f t="shared" si="0"/>
        <v>1768000</v>
      </c>
    </row>
    <row r="26" spans="1:17" ht="25.5">
      <c r="A26" s="486" t="s">
        <v>553</v>
      </c>
      <c r="B26" s="486" t="s">
        <v>554</v>
      </c>
      <c r="C26" s="487" t="s">
        <v>85</v>
      </c>
      <c r="D26" s="488" t="s">
        <v>555</v>
      </c>
      <c r="E26" s="489">
        <v>118500</v>
      </c>
      <c r="F26" s="490">
        <v>118500</v>
      </c>
      <c r="G26" s="490"/>
      <c r="H26" s="490"/>
      <c r="I26" s="490"/>
      <c r="J26" s="489"/>
      <c r="K26" s="490"/>
      <c r="L26" s="490"/>
      <c r="M26" s="490"/>
      <c r="N26" s="490"/>
      <c r="O26" s="490"/>
      <c r="P26" s="490"/>
      <c r="Q26" s="489">
        <f t="shared" si="0"/>
        <v>118500</v>
      </c>
    </row>
    <row r="27" spans="1:17" ht="25.5">
      <c r="A27" s="486" t="s">
        <v>389</v>
      </c>
      <c r="B27" s="486" t="s">
        <v>390</v>
      </c>
      <c r="C27" s="487" t="s">
        <v>391</v>
      </c>
      <c r="D27" s="488" t="s">
        <v>392</v>
      </c>
      <c r="E27" s="489">
        <v>46040</v>
      </c>
      <c r="F27" s="490">
        <v>46040</v>
      </c>
      <c r="G27" s="490"/>
      <c r="H27" s="490"/>
      <c r="I27" s="490"/>
      <c r="J27" s="489"/>
      <c r="K27" s="490"/>
      <c r="L27" s="490"/>
      <c r="M27" s="490"/>
      <c r="N27" s="490"/>
      <c r="O27" s="490"/>
      <c r="P27" s="490"/>
      <c r="Q27" s="489">
        <f t="shared" si="0"/>
        <v>46040</v>
      </c>
    </row>
    <row r="28" spans="1:17" ht="38.25">
      <c r="A28" s="486" t="s">
        <v>192</v>
      </c>
      <c r="B28" s="486" t="s">
        <v>193</v>
      </c>
      <c r="C28" s="487" t="s">
        <v>352</v>
      </c>
      <c r="D28" s="488" t="s">
        <v>194</v>
      </c>
      <c r="E28" s="489"/>
      <c r="F28" s="490"/>
      <c r="G28" s="490"/>
      <c r="H28" s="490"/>
      <c r="I28" s="490"/>
      <c r="J28" s="489">
        <v>4806940</v>
      </c>
      <c r="K28" s="490">
        <v>4806940</v>
      </c>
      <c r="L28" s="490">
        <v>4806940</v>
      </c>
      <c r="M28" s="490"/>
      <c r="N28" s="490"/>
      <c r="O28" s="490"/>
      <c r="P28" s="490">
        <v>4806940</v>
      </c>
      <c r="Q28" s="489">
        <f t="shared" si="0"/>
        <v>4806940</v>
      </c>
    </row>
    <row r="29" spans="1:17" ht="25.5">
      <c r="A29" s="486" t="s">
        <v>544</v>
      </c>
      <c r="B29" s="486" t="s">
        <v>208</v>
      </c>
      <c r="C29" s="487" t="s">
        <v>352</v>
      </c>
      <c r="D29" s="488" t="s">
        <v>206</v>
      </c>
      <c r="E29" s="489"/>
      <c r="F29" s="490"/>
      <c r="G29" s="490"/>
      <c r="H29" s="490"/>
      <c r="I29" s="490"/>
      <c r="J29" s="489">
        <v>777000</v>
      </c>
      <c r="K29" s="490">
        <v>777000</v>
      </c>
      <c r="L29" s="490">
        <v>777000</v>
      </c>
      <c r="M29" s="490"/>
      <c r="N29" s="490"/>
      <c r="O29" s="490"/>
      <c r="P29" s="490">
        <v>777000</v>
      </c>
      <c r="Q29" s="489">
        <f t="shared" si="0"/>
        <v>777000</v>
      </c>
    </row>
    <row r="30" spans="1:17" ht="25.5">
      <c r="A30" s="486" t="s">
        <v>378</v>
      </c>
      <c r="B30" s="486" t="s">
        <v>379</v>
      </c>
      <c r="C30" s="487" t="s">
        <v>380</v>
      </c>
      <c r="D30" s="488" t="s">
        <v>381</v>
      </c>
      <c r="E30" s="489"/>
      <c r="F30" s="490"/>
      <c r="G30" s="490"/>
      <c r="H30" s="490"/>
      <c r="I30" s="490"/>
      <c r="J30" s="489"/>
      <c r="K30" s="490"/>
      <c r="L30" s="490"/>
      <c r="M30" s="490"/>
      <c r="N30" s="490"/>
      <c r="O30" s="490"/>
      <c r="P30" s="490"/>
      <c r="Q30" s="489">
        <f t="shared" si="0"/>
        <v>0</v>
      </c>
    </row>
    <row r="31" spans="1:17" ht="25.5">
      <c r="A31" s="486" t="s">
        <v>394</v>
      </c>
      <c r="B31" s="486" t="s">
        <v>395</v>
      </c>
      <c r="C31" s="487" t="s">
        <v>396</v>
      </c>
      <c r="D31" s="488" t="s">
        <v>397</v>
      </c>
      <c r="E31" s="489">
        <v>39000</v>
      </c>
      <c r="F31" s="490">
        <v>39000</v>
      </c>
      <c r="G31" s="490"/>
      <c r="H31" s="490"/>
      <c r="I31" s="490"/>
      <c r="J31" s="489"/>
      <c r="K31" s="490"/>
      <c r="L31" s="490"/>
      <c r="M31" s="490"/>
      <c r="N31" s="490"/>
      <c r="O31" s="490"/>
      <c r="P31" s="490"/>
      <c r="Q31" s="489">
        <f t="shared" si="0"/>
        <v>39000</v>
      </c>
    </row>
    <row r="32" spans="1:17" ht="25.5">
      <c r="A32" s="486" t="s">
        <v>399</v>
      </c>
      <c r="B32" s="486" t="s">
        <v>400</v>
      </c>
      <c r="C32" s="487" t="s">
        <v>401</v>
      </c>
      <c r="D32" s="488" t="s">
        <v>402</v>
      </c>
      <c r="E32" s="489">
        <v>70000</v>
      </c>
      <c r="F32" s="490">
        <v>70000</v>
      </c>
      <c r="G32" s="490"/>
      <c r="H32" s="490"/>
      <c r="I32" s="490"/>
      <c r="J32" s="489"/>
      <c r="K32" s="490"/>
      <c r="L32" s="490"/>
      <c r="M32" s="490"/>
      <c r="N32" s="490"/>
      <c r="O32" s="490"/>
      <c r="P32" s="490"/>
      <c r="Q32" s="489">
        <f t="shared" si="0"/>
        <v>70000</v>
      </c>
    </row>
    <row r="33" spans="1:17" ht="25.5">
      <c r="A33" s="480" t="s">
        <v>404</v>
      </c>
      <c r="B33" s="481"/>
      <c r="C33" s="482"/>
      <c r="D33" s="483" t="s">
        <v>405</v>
      </c>
      <c r="E33" s="484">
        <v>90257320.9</v>
      </c>
      <c r="F33" s="485">
        <v>90257320.9</v>
      </c>
      <c r="G33" s="485">
        <v>58298500</v>
      </c>
      <c r="H33" s="485">
        <v>11097500</v>
      </c>
      <c r="I33" s="485"/>
      <c r="J33" s="484">
        <v>5130491.1</v>
      </c>
      <c r="K33" s="485">
        <v>3935491.1</v>
      </c>
      <c r="L33" s="485">
        <f>L34</f>
        <v>3922417.1</v>
      </c>
      <c r="M33" s="485">
        <v>1195000</v>
      </c>
      <c r="N33" s="485">
        <v>66200</v>
      </c>
      <c r="O33" s="485">
        <v>6500</v>
      </c>
      <c r="P33" s="485">
        <v>3935491.1</v>
      </c>
      <c r="Q33" s="484">
        <f t="shared" si="0"/>
        <v>95387812</v>
      </c>
    </row>
    <row r="34" spans="1:17" ht="25.5">
      <c r="A34" s="480" t="s">
        <v>406</v>
      </c>
      <c r="B34" s="481"/>
      <c r="C34" s="482"/>
      <c r="D34" s="483" t="s">
        <v>405</v>
      </c>
      <c r="E34" s="484">
        <v>90257320.9</v>
      </c>
      <c r="F34" s="485">
        <v>90257320.9</v>
      </c>
      <c r="G34" s="485">
        <v>58298500</v>
      </c>
      <c r="H34" s="485">
        <v>11097500</v>
      </c>
      <c r="I34" s="485"/>
      <c r="J34" s="484">
        <v>5130491.1</v>
      </c>
      <c r="K34" s="485">
        <v>3935491.1</v>
      </c>
      <c r="L34" s="485">
        <f>L36+L39+L45+L46</f>
        <v>3922417.1</v>
      </c>
      <c r="M34" s="485">
        <v>1195000</v>
      </c>
      <c r="N34" s="485">
        <v>66200</v>
      </c>
      <c r="O34" s="485">
        <v>6500</v>
      </c>
      <c r="P34" s="485">
        <v>3935491.1</v>
      </c>
      <c r="Q34" s="484">
        <f t="shared" si="0"/>
        <v>95387812</v>
      </c>
    </row>
    <row r="35" spans="1:17" ht="12.75">
      <c r="A35" s="486" t="s">
        <v>407</v>
      </c>
      <c r="B35" s="486" t="s">
        <v>408</v>
      </c>
      <c r="C35" s="487" t="s">
        <v>409</v>
      </c>
      <c r="D35" s="488" t="s">
        <v>410</v>
      </c>
      <c r="E35" s="489">
        <v>1170000</v>
      </c>
      <c r="F35" s="490">
        <v>1170000</v>
      </c>
      <c r="G35" s="490">
        <v>690000</v>
      </c>
      <c r="H35" s="490">
        <v>151700</v>
      </c>
      <c r="I35" s="490"/>
      <c r="J35" s="489">
        <v>70000</v>
      </c>
      <c r="K35" s="490"/>
      <c r="L35" s="490"/>
      <c r="M35" s="490">
        <v>70000</v>
      </c>
      <c r="N35" s="490"/>
      <c r="O35" s="490"/>
      <c r="P35" s="490"/>
      <c r="Q35" s="489">
        <f t="shared" si="0"/>
        <v>1240000</v>
      </c>
    </row>
    <row r="36" spans="1:17" ht="63.75">
      <c r="A36" s="486" t="s">
        <v>412</v>
      </c>
      <c r="B36" s="486" t="s">
        <v>413</v>
      </c>
      <c r="C36" s="487" t="s">
        <v>414</v>
      </c>
      <c r="D36" s="488" t="s">
        <v>415</v>
      </c>
      <c r="E36" s="489">
        <v>76699710.9</v>
      </c>
      <c r="F36" s="490">
        <v>76699710.9</v>
      </c>
      <c r="G36" s="490">
        <v>50134300</v>
      </c>
      <c r="H36" s="490">
        <v>10416800</v>
      </c>
      <c r="I36" s="490"/>
      <c r="J36" s="489">
        <v>4701101.1</v>
      </c>
      <c r="K36" s="490">
        <v>3681101.1</v>
      </c>
      <c r="L36" s="490">
        <v>3668027.1</v>
      </c>
      <c r="M36" s="490">
        <v>1020000</v>
      </c>
      <c r="N36" s="490"/>
      <c r="O36" s="490"/>
      <c r="P36" s="490">
        <v>3681101.1</v>
      </c>
      <c r="Q36" s="489">
        <f t="shared" si="0"/>
        <v>81400812</v>
      </c>
    </row>
    <row r="37" spans="1:17" ht="38.25">
      <c r="A37" s="486" t="s">
        <v>84</v>
      </c>
      <c r="B37" s="486" t="s">
        <v>85</v>
      </c>
      <c r="C37" s="487" t="s">
        <v>86</v>
      </c>
      <c r="D37" s="488" t="s">
        <v>87</v>
      </c>
      <c r="E37" s="489">
        <v>880000</v>
      </c>
      <c r="F37" s="490">
        <v>880000</v>
      </c>
      <c r="G37" s="490">
        <v>635300</v>
      </c>
      <c r="H37" s="490">
        <v>25900</v>
      </c>
      <c r="I37" s="490"/>
      <c r="J37" s="489"/>
      <c r="K37" s="490"/>
      <c r="L37" s="490"/>
      <c r="M37" s="490"/>
      <c r="N37" s="490"/>
      <c r="O37" s="490"/>
      <c r="P37" s="490"/>
      <c r="Q37" s="489">
        <f t="shared" si="0"/>
        <v>880000</v>
      </c>
    </row>
    <row r="38" spans="1:17" ht="25.5">
      <c r="A38" s="486" t="s">
        <v>88</v>
      </c>
      <c r="B38" s="486" t="s">
        <v>89</v>
      </c>
      <c r="C38" s="487" t="s">
        <v>60</v>
      </c>
      <c r="D38" s="488" t="s">
        <v>90</v>
      </c>
      <c r="E38" s="489">
        <v>2095000</v>
      </c>
      <c r="F38" s="490">
        <v>2095000</v>
      </c>
      <c r="G38" s="490">
        <v>1604000</v>
      </c>
      <c r="H38" s="490">
        <v>60900</v>
      </c>
      <c r="I38" s="490"/>
      <c r="J38" s="489"/>
      <c r="K38" s="490"/>
      <c r="L38" s="490"/>
      <c r="M38" s="490"/>
      <c r="N38" s="490"/>
      <c r="O38" s="490"/>
      <c r="P38" s="490"/>
      <c r="Q38" s="489">
        <f t="shared" si="0"/>
        <v>2095000</v>
      </c>
    </row>
    <row r="39" spans="1:17" ht="25.5">
      <c r="A39" s="486" t="s">
        <v>26</v>
      </c>
      <c r="B39" s="486" t="s">
        <v>59</v>
      </c>
      <c r="C39" s="487" t="s">
        <v>60</v>
      </c>
      <c r="D39" s="488" t="s">
        <v>25</v>
      </c>
      <c r="E39" s="489">
        <v>7743247.96</v>
      </c>
      <c r="F39" s="490">
        <v>7743247.96</v>
      </c>
      <c r="G39" s="490">
        <v>4164450</v>
      </c>
      <c r="H39" s="490">
        <v>433800</v>
      </c>
      <c r="I39" s="490"/>
      <c r="J39" s="489">
        <v>140000</v>
      </c>
      <c r="K39" s="490">
        <v>35000</v>
      </c>
      <c r="L39" s="490">
        <v>35000</v>
      </c>
      <c r="M39" s="490">
        <v>105000</v>
      </c>
      <c r="N39" s="490">
        <v>66200</v>
      </c>
      <c r="O39" s="490">
        <v>6500</v>
      </c>
      <c r="P39" s="490">
        <v>35000</v>
      </c>
      <c r="Q39" s="489">
        <f t="shared" si="0"/>
        <v>7883247.96</v>
      </c>
    </row>
    <row r="40" spans="1:17" ht="12.75">
      <c r="A40" s="486" t="s">
        <v>107</v>
      </c>
      <c r="B40" s="486" t="s">
        <v>108</v>
      </c>
      <c r="C40" s="487" t="s">
        <v>60</v>
      </c>
      <c r="D40" s="488" t="s">
        <v>112</v>
      </c>
      <c r="E40" s="489">
        <v>20000</v>
      </c>
      <c r="F40" s="490">
        <v>20000</v>
      </c>
      <c r="G40" s="490"/>
      <c r="H40" s="490"/>
      <c r="I40" s="490"/>
      <c r="J40" s="489"/>
      <c r="K40" s="490"/>
      <c r="L40" s="490"/>
      <c r="M40" s="490"/>
      <c r="N40" s="490"/>
      <c r="O40" s="490"/>
      <c r="P40" s="490"/>
      <c r="Q40" s="489">
        <f t="shared" si="0"/>
        <v>20000</v>
      </c>
    </row>
    <row r="41" spans="1:17" ht="12.75">
      <c r="A41" s="486" t="s">
        <v>113</v>
      </c>
      <c r="B41" s="486" t="s">
        <v>114</v>
      </c>
      <c r="C41" s="487" t="s">
        <v>369</v>
      </c>
      <c r="D41" s="488" t="s">
        <v>115</v>
      </c>
      <c r="E41" s="489">
        <v>15300</v>
      </c>
      <c r="F41" s="490">
        <v>15300</v>
      </c>
      <c r="G41" s="490"/>
      <c r="H41" s="490"/>
      <c r="I41" s="490"/>
      <c r="J41" s="489"/>
      <c r="K41" s="490"/>
      <c r="L41" s="490"/>
      <c r="M41" s="490"/>
      <c r="N41" s="490"/>
      <c r="O41" s="490"/>
      <c r="P41" s="490"/>
      <c r="Q41" s="489">
        <f t="shared" si="0"/>
        <v>15300</v>
      </c>
    </row>
    <row r="42" spans="1:17" ht="38.25">
      <c r="A42" s="486" t="s">
        <v>418</v>
      </c>
      <c r="B42" s="486" t="s">
        <v>419</v>
      </c>
      <c r="C42" s="487" t="s">
        <v>369</v>
      </c>
      <c r="D42" s="488" t="s">
        <v>116</v>
      </c>
      <c r="E42" s="489">
        <v>6500</v>
      </c>
      <c r="F42" s="490">
        <v>6500</v>
      </c>
      <c r="G42" s="490"/>
      <c r="H42" s="490"/>
      <c r="I42" s="490"/>
      <c r="J42" s="489"/>
      <c r="K42" s="490"/>
      <c r="L42" s="490"/>
      <c r="M42" s="490"/>
      <c r="N42" s="490"/>
      <c r="O42" s="490"/>
      <c r="P42" s="490"/>
      <c r="Q42" s="489">
        <f t="shared" si="0"/>
        <v>6500</v>
      </c>
    </row>
    <row r="43" spans="1:17" ht="63.75">
      <c r="A43" s="486" t="s">
        <v>422</v>
      </c>
      <c r="B43" s="486" t="s">
        <v>423</v>
      </c>
      <c r="C43" s="487" t="s">
        <v>369</v>
      </c>
      <c r="D43" s="488" t="s">
        <v>424</v>
      </c>
      <c r="E43" s="489">
        <v>75000</v>
      </c>
      <c r="F43" s="490">
        <v>75000</v>
      </c>
      <c r="G43" s="490"/>
      <c r="H43" s="490"/>
      <c r="I43" s="490"/>
      <c r="J43" s="489"/>
      <c r="K43" s="490"/>
      <c r="L43" s="490"/>
      <c r="M43" s="490"/>
      <c r="N43" s="490"/>
      <c r="O43" s="490"/>
      <c r="P43" s="490"/>
      <c r="Q43" s="489">
        <f t="shared" si="0"/>
        <v>75000</v>
      </c>
    </row>
    <row r="44" spans="1:17" ht="25.5">
      <c r="A44" s="486" t="s">
        <v>425</v>
      </c>
      <c r="B44" s="486" t="s">
        <v>426</v>
      </c>
      <c r="C44" s="487" t="s">
        <v>373</v>
      </c>
      <c r="D44" s="488" t="s">
        <v>427</v>
      </c>
      <c r="E44" s="489">
        <v>37500</v>
      </c>
      <c r="F44" s="490">
        <v>37500</v>
      </c>
      <c r="G44" s="490"/>
      <c r="H44" s="490"/>
      <c r="I44" s="490"/>
      <c r="J44" s="489"/>
      <c r="K44" s="490"/>
      <c r="L44" s="490"/>
      <c r="M44" s="490"/>
      <c r="N44" s="490"/>
      <c r="O44" s="490"/>
      <c r="P44" s="490"/>
      <c r="Q44" s="489">
        <f t="shared" si="0"/>
        <v>37500</v>
      </c>
    </row>
    <row r="45" spans="1:17" ht="25.5">
      <c r="A45" s="486" t="s">
        <v>117</v>
      </c>
      <c r="B45" s="486" t="s">
        <v>61</v>
      </c>
      <c r="C45" s="487" t="s">
        <v>373</v>
      </c>
      <c r="D45" s="488" t="s">
        <v>27</v>
      </c>
      <c r="E45" s="489">
        <v>1515062.04</v>
      </c>
      <c r="F45" s="490">
        <v>1515062.04</v>
      </c>
      <c r="G45" s="490">
        <v>1070450</v>
      </c>
      <c r="H45" s="490">
        <v>8400</v>
      </c>
      <c r="I45" s="490"/>
      <c r="J45" s="489">
        <v>34390</v>
      </c>
      <c r="K45" s="490">
        <v>34390</v>
      </c>
      <c r="L45" s="490">
        <v>34390</v>
      </c>
      <c r="M45" s="490"/>
      <c r="N45" s="490"/>
      <c r="O45" s="490"/>
      <c r="P45" s="490">
        <v>34390</v>
      </c>
      <c r="Q45" s="489">
        <f t="shared" si="0"/>
        <v>1549452.04</v>
      </c>
    </row>
    <row r="46" spans="1:17" ht="38.25">
      <c r="A46" s="486" t="s">
        <v>118</v>
      </c>
      <c r="B46" s="486" t="s">
        <v>62</v>
      </c>
      <c r="C46" s="487" t="s">
        <v>352</v>
      </c>
      <c r="D46" s="488" t="s">
        <v>29</v>
      </c>
      <c r="E46" s="489"/>
      <c r="F46" s="490"/>
      <c r="G46" s="490"/>
      <c r="H46" s="490"/>
      <c r="I46" s="490"/>
      <c r="J46" s="489">
        <v>185000</v>
      </c>
      <c r="K46" s="490">
        <v>185000</v>
      </c>
      <c r="L46" s="490">
        <v>185000</v>
      </c>
      <c r="M46" s="490"/>
      <c r="N46" s="490"/>
      <c r="O46" s="490"/>
      <c r="P46" s="490">
        <v>185000</v>
      </c>
      <c r="Q46" s="489">
        <f t="shared" si="0"/>
        <v>185000</v>
      </c>
    </row>
    <row r="47" spans="1:17" ht="38.25">
      <c r="A47" s="480" t="s">
        <v>429</v>
      </c>
      <c r="B47" s="481"/>
      <c r="C47" s="482"/>
      <c r="D47" s="483" t="s">
        <v>430</v>
      </c>
      <c r="E47" s="484">
        <f>E48</f>
        <v>98049259.89</v>
      </c>
      <c r="F47" s="485">
        <f>F48</f>
        <v>98049259.89</v>
      </c>
      <c r="G47" s="485">
        <v>7320500</v>
      </c>
      <c r="H47" s="485">
        <v>384300</v>
      </c>
      <c r="I47" s="485"/>
      <c r="J47" s="484">
        <v>1557868</v>
      </c>
      <c r="K47" s="485">
        <v>811068</v>
      </c>
      <c r="L47" s="485">
        <v>811068</v>
      </c>
      <c r="M47" s="485">
        <v>734800</v>
      </c>
      <c r="N47" s="485"/>
      <c r="O47" s="485"/>
      <c r="P47" s="485">
        <v>823068</v>
      </c>
      <c r="Q47" s="484">
        <f t="shared" si="0"/>
        <v>99607127.89</v>
      </c>
    </row>
    <row r="48" spans="1:17" ht="38.25">
      <c r="A48" s="480" t="s">
        <v>431</v>
      </c>
      <c r="B48" s="481"/>
      <c r="C48" s="482"/>
      <c r="D48" s="483" t="s">
        <v>430</v>
      </c>
      <c r="E48" s="484">
        <v>98049259.89</v>
      </c>
      <c r="F48" s="485">
        <v>98049259.89</v>
      </c>
      <c r="G48" s="485">
        <v>7320500</v>
      </c>
      <c r="H48" s="485">
        <v>384300</v>
      </c>
      <c r="I48" s="485"/>
      <c r="J48" s="484">
        <v>1557868</v>
      </c>
      <c r="K48" s="485">
        <v>811068</v>
      </c>
      <c r="L48" s="485">
        <v>811068</v>
      </c>
      <c r="M48" s="485">
        <v>734800</v>
      </c>
      <c r="N48" s="485"/>
      <c r="O48" s="485"/>
      <c r="P48" s="485">
        <v>823068</v>
      </c>
      <c r="Q48" s="484">
        <f t="shared" si="0"/>
        <v>99607127.89</v>
      </c>
    </row>
    <row r="49" spans="1:17" ht="38.25">
      <c r="A49" s="486" t="s">
        <v>119</v>
      </c>
      <c r="B49" s="486" t="s">
        <v>120</v>
      </c>
      <c r="C49" s="487" t="s">
        <v>437</v>
      </c>
      <c r="D49" s="488" t="s">
        <v>123</v>
      </c>
      <c r="E49" s="489">
        <v>6994493.42</v>
      </c>
      <c r="F49" s="490">
        <v>6994493.42</v>
      </c>
      <c r="G49" s="490"/>
      <c r="H49" s="490"/>
      <c r="I49" s="490"/>
      <c r="J49" s="489"/>
      <c r="K49" s="490"/>
      <c r="L49" s="490"/>
      <c r="M49" s="490"/>
      <c r="N49" s="490"/>
      <c r="O49" s="490"/>
      <c r="P49" s="490"/>
      <c r="Q49" s="489">
        <f t="shared" si="0"/>
        <v>6994493.42</v>
      </c>
    </row>
    <row r="50" spans="1:17" ht="38.25">
      <c r="A50" s="486" t="s">
        <v>124</v>
      </c>
      <c r="B50" s="486" t="s">
        <v>125</v>
      </c>
      <c r="C50" s="487" t="s">
        <v>387</v>
      </c>
      <c r="D50" s="488" t="s">
        <v>126</v>
      </c>
      <c r="E50" s="489">
        <v>23629776.47</v>
      </c>
      <c r="F50" s="490">
        <v>23629776.47</v>
      </c>
      <c r="G50" s="490"/>
      <c r="H50" s="490"/>
      <c r="I50" s="490"/>
      <c r="J50" s="489"/>
      <c r="K50" s="490"/>
      <c r="L50" s="490"/>
      <c r="M50" s="490"/>
      <c r="N50" s="490"/>
      <c r="O50" s="490"/>
      <c r="P50" s="490"/>
      <c r="Q50" s="489">
        <f t="shared" si="0"/>
        <v>23629776.47</v>
      </c>
    </row>
    <row r="51" spans="1:17" ht="51">
      <c r="A51" s="486" t="s">
        <v>127</v>
      </c>
      <c r="B51" s="486" t="s">
        <v>128</v>
      </c>
      <c r="C51" s="487" t="s">
        <v>437</v>
      </c>
      <c r="D51" s="488" t="s">
        <v>129</v>
      </c>
      <c r="E51" s="489">
        <v>783000</v>
      </c>
      <c r="F51" s="490">
        <v>783000</v>
      </c>
      <c r="G51" s="490"/>
      <c r="H51" s="490"/>
      <c r="I51" s="490"/>
      <c r="J51" s="489"/>
      <c r="K51" s="490"/>
      <c r="L51" s="490"/>
      <c r="M51" s="490"/>
      <c r="N51" s="490"/>
      <c r="O51" s="490"/>
      <c r="P51" s="490"/>
      <c r="Q51" s="489">
        <f t="shared" si="0"/>
        <v>783000</v>
      </c>
    </row>
    <row r="52" spans="1:17" ht="51">
      <c r="A52" s="486" t="s">
        <v>130</v>
      </c>
      <c r="B52" s="486" t="s">
        <v>131</v>
      </c>
      <c r="C52" s="487" t="s">
        <v>387</v>
      </c>
      <c r="D52" s="488" t="s">
        <v>132</v>
      </c>
      <c r="E52" s="489">
        <v>3790700</v>
      </c>
      <c r="F52" s="490">
        <v>3790700</v>
      </c>
      <c r="G52" s="490"/>
      <c r="H52" s="490"/>
      <c r="I52" s="490"/>
      <c r="J52" s="489"/>
      <c r="K52" s="490"/>
      <c r="L52" s="490"/>
      <c r="M52" s="490"/>
      <c r="N52" s="490"/>
      <c r="O52" s="490"/>
      <c r="P52" s="490"/>
      <c r="Q52" s="489">
        <f t="shared" si="0"/>
        <v>3790700</v>
      </c>
    </row>
    <row r="53" spans="1:17" ht="25.5">
      <c r="A53" s="486" t="s">
        <v>436</v>
      </c>
      <c r="B53" s="486" t="s">
        <v>63</v>
      </c>
      <c r="C53" s="487" t="s">
        <v>437</v>
      </c>
      <c r="D53" s="488" t="s">
        <v>438</v>
      </c>
      <c r="E53" s="489">
        <v>840</v>
      </c>
      <c r="F53" s="490">
        <v>840</v>
      </c>
      <c r="G53" s="490"/>
      <c r="H53" s="490"/>
      <c r="I53" s="490"/>
      <c r="J53" s="489">
        <v>69000</v>
      </c>
      <c r="K53" s="490">
        <v>69000</v>
      </c>
      <c r="L53" s="490">
        <v>69000</v>
      </c>
      <c r="M53" s="490"/>
      <c r="N53" s="490"/>
      <c r="O53" s="490"/>
      <c r="P53" s="490">
        <v>69000</v>
      </c>
      <c r="Q53" s="489">
        <f t="shared" si="0"/>
        <v>69840</v>
      </c>
    </row>
    <row r="54" spans="1:17" ht="25.5">
      <c r="A54" s="486" t="s">
        <v>439</v>
      </c>
      <c r="B54" s="486" t="s">
        <v>133</v>
      </c>
      <c r="C54" s="487" t="s">
        <v>440</v>
      </c>
      <c r="D54" s="488" t="s">
        <v>134</v>
      </c>
      <c r="E54" s="489">
        <v>157200</v>
      </c>
      <c r="F54" s="490">
        <v>157200</v>
      </c>
      <c r="G54" s="490"/>
      <c r="H54" s="490"/>
      <c r="I54" s="490"/>
      <c r="J54" s="489"/>
      <c r="K54" s="490"/>
      <c r="L54" s="490"/>
      <c r="M54" s="490"/>
      <c r="N54" s="490"/>
      <c r="O54" s="490"/>
      <c r="P54" s="490"/>
      <c r="Q54" s="489">
        <f t="shared" si="0"/>
        <v>157200</v>
      </c>
    </row>
    <row r="55" spans="1:17" ht="38.25">
      <c r="A55" s="486" t="s">
        <v>442</v>
      </c>
      <c r="B55" s="486" t="s">
        <v>135</v>
      </c>
      <c r="C55" s="487" t="s">
        <v>440</v>
      </c>
      <c r="D55" s="488" t="s">
        <v>443</v>
      </c>
      <c r="E55" s="489">
        <v>2488050</v>
      </c>
      <c r="F55" s="490">
        <v>2488050</v>
      </c>
      <c r="G55" s="490"/>
      <c r="H55" s="490"/>
      <c r="I55" s="490"/>
      <c r="J55" s="489"/>
      <c r="K55" s="490"/>
      <c r="L55" s="490"/>
      <c r="M55" s="490"/>
      <c r="N55" s="490"/>
      <c r="O55" s="490"/>
      <c r="P55" s="490"/>
      <c r="Q55" s="489">
        <f t="shared" si="0"/>
        <v>2488050</v>
      </c>
    </row>
    <row r="56" spans="1:17" ht="38.25">
      <c r="A56" s="486" t="s">
        <v>444</v>
      </c>
      <c r="B56" s="486" t="s">
        <v>136</v>
      </c>
      <c r="C56" s="487" t="s">
        <v>440</v>
      </c>
      <c r="D56" s="488" t="s">
        <v>445</v>
      </c>
      <c r="E56" s="489">
        <v>3700</v>
      </c>
      <c r="F56" s="490">
        <v>3700</v>
      </c>
      <c r="G56" s="490"/>
      <c r="H56" s="490"/>
      <c r="I56" s="490"/>
      <c r="J56" s="489"/>
      <c r="K56" s="490"/>
      <c r="L56" s="490"/>
      <c r="M56" s="490"/>
      <c r="N56" s="490"/>
      <c r="O56" s="490"/>
      <c r="P56" s="490"/>
      <c r="Q56" s="489">
        <f t="shared" si="0"/>
        <v>3700</v>
      </c>
    </row>
    <row r="57" spans="1:17" ht="25.5">
      <c r="A57" s="486" t="s">
        <v>137</v>
      </c>
      <c r="B57" s="486" t="s">
        <v>138</v>
      </c>
      <c r="C57" s="487" t="s">
        <v>369</v>
      </c>
      <c r="D57" s="488" t="s">
        <v>139</v>
      </c>
      <c r="E57" s="489">
        <v>480000</v>
      </c>
      <c r="F57" s="490">
        <v>480000</v>
      </c>
      <c r="G57" s="490"/>
      <c r="H57" s="490"/>
      <c r="I57" s="490"/>
      <c r="J57" s="489"/>
      <c r="K57" s="490"/>
      <c r="L57" s="490"/>
      <c r="M57" s="490"/>
      <c r="N57" s="490"/>
      <c r="O57" s="490"/>
      <c r="P57" s="490"/>
      <c r="Q57" s="489">
        <f t="shared" si="0"/>
        <v>480000</v>
      </c>
    </row>
    <row r="58" spans="1:17" ht="12.75">
      <c r="A58" s="486" t="s">
        <v>140</v>
      </c>
      <c r="B58" s="486" t="s">
        <v>141</v>
      </c>
      <c r="C58" s="487" t="s">
        <v>369</v>
      </c>
      <c r="D58" s="488" t="s">
        <v>142</v>
      </c>
      <c r="E58" s="489">
        <v>114000</v>
      </c>
      <c r="F58" s="490">
        <v>114000</v>
      </c>
      <c r="G58" s="490"/>
      <c r="H58" s="490"/>
      <c r="I58" s="490"/>
      <c r="J58" s="489"/>
      <c r="K58" s="490"/>
      <c r="L58" s="490"/>
      <c r="M58" s="490"/>
      <c r="N58" s="490"/>
      <c r="O58" s="490"/>
      <c r="P58" s="490"/>
      <c r="Q58" s="489">
        <f t="shared" si="0"/>
        <v>114000</v>
      </c>
    </row>
    <row r="59" spans="1:17" ht="12.75">
      <c r="A59" s="486" t="s">
        <v>143</v>
      </c>
      <c r="B59" s="486" t="s">
        <v>144</v>
      </c>
      <c r="C59" s="487" t="s">
        <v>369</v>
      </c>
      <c r="D59" s="488" t="s">
        <v>145</v>
      </c>
      <c r="E59" s="489">
        <v>10663200</v>
      </c>
      <c r="F59" s="490">
        <v>10663200</v>
      </c>
      <c r="G59" s="490"/>
      <c r="H59" s="490"/>
      <c r="I59" s="490"/>
      <c r="J59" s="489"/>
      <c r="K59" s="490"/>
      <c r="L59" s="490"/>
      <c r="M59" s="490"/>
      <c r="N59" s="490"/>
      <c r="O59" s="490"/>
      <c r="P59" s="490"/>
      <c r="Q59" s="489">
        <f t="shared" si="0"/>
        <v>10663200</v>
      </c>
    </row>
    <row r="60" spans="1:17" ht="25.5">
      <c r="A60" s="486" t="s">
        <v>146</v>
      </c>
      <c r="B60" s="486" t="s">
        <v>147</v>
      </c>
      <c r="C60" s="487" t="s">
        <v>369</v>
      </c>
      <c r="D60" s="488" t="s">
        <v>148</v>
      </c>
      <c r="E60" s="489">
        <v>1941000</v>
      </c>
      <c r="F60" s="490">
        <v>1941000</v>
      </c>
      <c r="G60" s="490"/>
      <c r="H60" s="490"/>
      <c r="I60" s="490"/>
      <c r="J60" s="489"/>
      <c r="K60" s="490"/>
      <c r="L60" s="490"/>
      <c r="M60" s="490"/>
      <c r="N60" s="490"/>
      <c r="O60" s="490"/>
      <c r="P60" s="490"/>
      <c r="Q60" s="489">
        <f t="shared" si="0"/>
        <v>1941000</v>
      </c>
    </row>
    <row r="61" spans="1:17" ht="12.75">
      <c r="A61" s="486" t="s">
        <v>149</v>
      </c>
      <c r="B61" s="486" t="s">
        <v>150</v>
      </c>
      <c r="C61" s="487" t="s">
        <v>369</v>
      </c>
      <c r="D61" s="488" t="s">
        <v>151</v>
      </c>
      <c r="E61" s="489">
        <v>6950000</v>
      </c>
      <c r="F61" s="490">
        <v>6950000</v>
      </c>
      <c r="G61" s="490"/>
      <c r="H61" s="490"/>
      <c r="I61" s="490"/>
      <c r="J61" s="489"/>
      <c r="K61" s="490"/>
      <c r="L61" s="490"/>
      <c r="M61" s="490"/>
      <c r="N61" s="490"/>
      <c r="O61" s="490"/>
      <c r="P61" s="490"/>
      <c r="Q61" s="489">
        <f t="shared" si="0"/>
        <v>6950000</v>
      </c>
    </row>
    <row r="62" spans="1:17" ht="12.75">
      <c r="A62" s="486" t="s">
        <v>152</v>
      </c>
      <c r="B62" s="486" t="s">
        <v>153</v>
      </c>
      <c r="C62" s="487" t="s">
        <v>369</v>
      </c>
      <c r="D62" s="488" t="s">
        <v>154</v>
      </c>
      <c r="E62" s="489">
        <v>550000</v>
      </c>
      <c r="F62" s="490">
        <v>550000</v>
      </c>
      <c r="G62" s="490"/>
      <c r="H62" s="490"/>
      <c r="I62" s="490"/>
      <c r="J62" s="489"/>
      <c r="K62" s="490"/>
      <c r="L62" s="490"/>
      <c r="M62" s="490"/>
      <c r="N62" s="490"/>
      <c r="O62" s="490"/>
      <c r="P62" s="490"/>
      <c r="Q62" s="489">
        <f t="shared" si="0"/>
        <v>550000</v>
      </c>
    </row>
    <row r="63" spans="1:17" ht="25.5">
      <c r="A63" s="486" t="s">
        <v>155</v>
      </c>
      <c r="B63" s="486" t="s">
        <v>156</v>
      </c>
      <c r="C63" s="487" t="s">
        <v>369</v>
      </c>
      <c r="D63" s="488" t="s">
        <v>157</v>
      </c>
      <c r="E63" s="489">
        <v>9451000</v>
      </c>
      <c r="F63" s="490">
        <v>9451000</v>
      </c>
      <c r="G63" s="490"/>
      <c r="H63" s="490"/>
      <c r="I63" s="490"/>
      <c r="J63" s="489"/>
      <c r="K63" s="490"/>
      <c r="L63" s="490"/>
      <c r="M63" s="490"/>
      <c r="N63" s="490"/>
      <c r="O63" s="490"/>
      <c r="P63" s="490"/>
      <c r="Q63" s="489">
        <f t="shared" si="0"/>
        <v>9451000</v>
      </c>
    </row>
    <row r="64" spans="1:17" ht="25.5">
      <c r="A64" s="486" t="s">
        <v>101</v>
      </c>
      <c r="B64" s="486" t="s">
        <v>102</v>
      </c>
      <c r="C64" s="487" t="s">
        <v>369</v>
      </c>
      <c r="D64" s="488" t="s">
        <v>103</v>
      </c>
      <c r="E64" s="489">
        <v>50000</v>
      </c>
      <c r="F64" s="490">
        <v>50000</v>
      </c>
      <c r="G64" s="490"/>
      <c r="H64" s="490"/>
      <c r="I64" s="490"/>
      <c r="J64" s="489"/>
      <c r="K64" s="490"/>
      <c r="L64" s="490"/>
      <c r="M64" s="490"/>
      <c r="N64" s="490"/>
      <c r="O64" s="490"/>
      <c r="P64" s="490"/>
      <c r="Q64" s="489">
        <f t="shared" si="0"/>
        <v>50000</v>
      </c>
    </row>
    <row r="65" spans="1:17" ht="38.25">
      <c r="A65" s="486" t="s">
        <v>158</v>
      </c>
      <c r="B65" s="486" t="s">
        <v>159</v>
      </c>
      <c r="C65" s="487" t="s">
        <v>440</v>
      </c>
      <c r="D65" s="488" t="s">
        <v>160</v>
      </c>
      <c r="E65" s="489">
        <v>42100</v>
      </c>
      <c r="F65" s="490">
        <v>42100</v>
      </c>
      <c r="G65" s="490"/>
      <c r="H65" s="490"/>
      <c r="I65" s="490"/>
      <c r="J65" s="489"/>
      <c r="K65" s="490"/>
      <c r="L65" s="490"/>
      <c r="M65" s="490"/>
      <c r="N65" s="490"/>
      <c r="O65" s="490"/>
      <c r="P65" s="490"/>
      <c r="Q65" s="489">
        <f t="shared" si="0"/>
        <v>42100</v>
      </c>
    </row>
    <row r="66" spans="1:17" ht="38.25">
      <c r="A66" s="486" t="s">
        <v>161</v>
      </c>
      <c r="B66" s="486" t="s">
        <v>162</v>
      </c>
      <c r="C66" s="487" t="s">
        <v>408</v>
      </c>
      <c r="D66" s="488" t="s">
        <v>163</v>
      </c>
      <c r="E66" s="489">
        <v>8887500</v>
      </c>
      <c r="F66" s="490">
        <v>8887500</v>
      </c>
      <c r="G66" s="490"/>
      <c r="H66" s="490"/>
      <c r="I66" s="490"/>
      <c r="J66" s="489"/>
      <c r="K66" s="490"/>
      <c r="L66" s="490"/>
      <c r="M66" s="490"/>
      <c r="N66" s="490"/>
      <c r="O66" s="490"/>
      <c r="P66" s="490"/>
      <c r="Q66" s="489">
        <f t="shared" si="0"/>
        <v>8887500</v>
      </c>
    </row>
    <row r="67" spans="1:17" ht="51">
      <c r="A67" s="486" t="s">
        <v>164</v>
      </c>
      <c r="B67" s="486" t="s">
        <v>165</v>
      </c>
      <c r="C67" s="487" t="s">
        <v>408</v>
      </c>
      <c r="D67" s="488" t="s">
        <v>197</v>
      </c>
      <c r="E67" s="489">
        <v>2138000</v>
      </c>
      <c r="F67" s="490">
        <v>2138000</v>
      </c>
      <c r="G67" s="490"/>
      <c r="H67" s="490"/>
      <c r="I67" s="490"/>
      <c r="J67" s="489"/>
      <c r="K67" s="490"/>
      <c r="L67" s="490"/>
      <c r="M67" s="490"/>
      <c r="N67" s="490"/>
      <c r="O67" s="490"/>
      <c r="P67" s="490"/>
      <c r="Q67" s="489">
        <f t="shared" si="0"/>
        <v>2138000</v>
      </c>
    </row>
    <row r="68" spans="1:17" ht="38.25">
      <c r="A68" s="486" t="s">
        <v>198</v>
      </c>
      <c r="B68" s="486" t="s">
        <v>199</v>
      </c>
      <c r="C68" s="487" t="s">
        <v>408</v>
      </c>
      <c r="D68" s="488" t="s">
        <v>200</v>
      </c>
      <c r="E68" s="489">
        <v>2408000</v>
      </c>
      <c r="F68" s="490">
        <v>2408000</v>
      </c>
      <c r="G68" s="490"/>
      <c r="H68" s="490"/>
      <c r="I68" s="490"/>
      <c r="J68" s="489"/>
      <c r="K68" s="490"/>
      <c r="L68" s="490"/>
      <c r="M68" s="490"/>
      <c r="N68" s="490"/>
      <c r="O68" s="490"/>
      <c r="P68" s="490"/>
      <c r="Q68" s="489">
        <f t="shared" si="0"/>
        <v>2408000</v>
      </c>
    </row>
    <row r="69" spans="1:17" ht="51">
      <c r="A69" s="486" t="s">
        <v>201</v>
      </c>
      <c r="B69" s="486" t="s">
        <v>202</v>
      </c>
      <c r="C69" s="487" t="s">
        <v>369</v>
      </c>
      <c r="D69" s="488" t="s">
        <v>203</v>
      </c>
      <c r="E69" s="489">
        <v>150500</v>
      </c>
      <c r="F69" s="490">
        <v>150500</v>
      </c>
      <c r="G69" s="490"/>
      <c r="H69" s="490"/>
      <c r="I69" s="490"/>
      <c r="J69" s="489"/>
      <c r="K69" s="490"/>
      <c r="L69" s="490"/>
      <c r="M69" s="490"/>
      <c r="N69" s="490"/>
      <c r="O69" s="490"/>
      <c r="P69" s="490"/>
      <c r="Q69" s="489">
        <f t="shared" si="0"/>
        <v>150500</v>
      </c>
    </row>
    <row r="70" spans="1:17" ht="51">
      <c r="A70" s="486" t="s">
        <v>204</v>
      </c>
      <c r="B70" s="486" t="s">
        <v>205</v>
      </c>
      <c r="C70" s="487" t="s">
        <v>408</v>
      </c>
      <c r="D70" s="488" t="s">
        <v>216</v>
      </c>
      <c r="E70" s="489">
        <v>65100</v>
      </c>
      <c r="F70" s="490">
        <v>65100</v>
      </c>
      <c r="G70" s="490"/>
      <c r="H70" s="490"/>
      <c r="I70" s="490"/>
      <c r="J70" s="489"/>
      <c r="K70" s="490"/>
      <c r="L70" s="490"/>
      <c r="M70" s="490"/>
      <c r="N70" s="490"/>
      <c r="O70" s="490"/>
      <c r="P70" s="490"/>
      <c r="Q70" s="489">
        <f t="shared" si="0"/>
        <v>65100</v>
      </c>
    </row>
    <row r="71" spans="1:17" ht="25.5">
      <c r="A71" s="486" t="s">
        <v>209</v>
      </c>
      <c r="B71" s="486" t="s">
        <v>556</v>
      </c>
      <c r="C71" s="487" t="s">
        <v>369</v>
      </c>
      <c r="D71" s="488" t="s">
        <v>557</v>
      </c>
      <c r="E71" s="489">
        <v>3150000</v>
      </c>
      <c r="F71" s="490">
        <v>3150000</v>
      </c>
      <c r="G71" s="490"/>
      <c r="H71" s="490"/>
      <c r="I71" s="490"/>
      <c r="J71" s="489"/>
      <c r="K71" s="490"/>
      <c r="L71" s="490"/>
      <c r="M71" s="490"/>
      <c r="N71" s="490"/>
      <c r="O71" s="490"/>
      <c r="P71" s="490"/>
      <c r="Q71" s="489">
        <f t="shared" si="0"/>
        <v>3150000</v>
      </c>
    </row>
    <row r="72" spans="1:17" ht="25.5">
      <c r="A72" s="486" t="s">
        <v>217</v>
      </c>
      <c r="B72" s="486" t="s">
        <v>218</v>
      </c>
      <c r="C72" s="487" t="s">
        <v>437</v>
      </c>
      <c r="D72" s="488" t="s">
        <v>219</v>
      </c>
      <c r="E72" s="489">
        <v>17500</v>
      </c>
      <c r="F72" s="490">
        <v>17500</v>
      </c>
      <c r="G72" s="490"/>
      <c r="H72" s="490"/>
      <c r="I72" s="490"/>
      <c r="J72" s="489"/>
      <c r="K72" s="490"/>
      <c r="L72" s="490"/>
      <c r="M72" s="490"/>
      <c r="N72" s="490"/>
      <c r="O72" s="490"/>
      <c r="P72" s="490"/>
      <c r="Q72" s="489">
        <f t="shared" si="0"/>
        <v>17500</v>
      </c>
    </row>
    <row r="73" spans="1:17" ht="51">
      <c r="A73" s="486" t="s">
        <v>220</v>
      </c>
      <c r="B73" s="486" t="s">
        <v>64</v>
      </c>
      <c r="C73" s="487" t="s">
        <v>413</v>
      </c>
      <c r="D73" s="488" t="s">
        <v>31</v>
      </c>
      <c r="E73" s="489">
        <v>9957000</v>
      </c>
      <c r="F73" s="490">
        <v>9957000</v>
      </c>
      <c r="G73" s="490">
        <v>7320500</v>
      </c>
      <c r="H73" s="490">
        <v>384300</v>
      </c>
      <c r="I73" s="490"/>
      <c r="J73" s="489">
        <v>753300</v>
      </c>
      <c r="K73" s="490">
        <v>6500</v>
      </c>
      <c r="L73" s="490">
        <v>6500</v>
      </c>
      <c r="M73" s="490">
        <v>734800</v>
      </c>
      <c r="N73" s="490"/>
      <c r="O73" s="490"/>
      <c r="P73" s="490">
        <v>18500</v>
      </c>
      <c r="Q73" s="489">
        <f t="shared" si="0"/>
        <v>10710300</v>
      </c>
    </row>
    <row r="74" spans="1:17" ht="76.5">
      <c r="A74" s="486" t="s">
        <v>454</v>
      </c>
      <c r="B74" s="486" t="s">
        <v>221</v>
      </c>
      <c r="C74" s="487" t="s">
        <v>408</v>
      </c>
      <c r="D74" s="488" t="s">
        <v>455</v>
      </c>
      <c r="E74" s="489">
        <v>295000</v>
      </c>
      <c r="F74" s="490">
        <v>295000</v>
      </c>
      <c r="G74" s="490"/>
      <c r="H74" s="490"/>
      <c r="I74" s="490"/>
      <c r="J74" s="489"/>
      <c r="K74" s="490"/>
      <c r="L74" s="490"/>
      <c r="M74" s="490"/>
      <c r="N74" s="490"/>
      <c r="O74" s="490"/>
      <c r="P74" s="490"/>
      <c r="Q74" s="489">
        <f t="shared" si="0"/>
        <v>295000</v>
      </c>
    </row>
    <row r="75" spans="1:17" ht="63.75">
      <c r="A75" s="486" t="s">
        <v>457</v>
      </c>
      <c r="B75" s="486" t="s">
        <v>222</v>
      </c>
      <c r="C75" s="487" t="s">
        <v>387</v>
      </c>
      <c r="D75" s="488" t="s">
        <v>223</v>
      </c>
      <c r="E75" s="489">
        <v>247300</v>
      </c>
      <c r="F75" s="490">
        <v>247300</v>
      </c>
      <c r="G75" s="490"/>
      <c r="H75" s="490"/>
      <c r="I75" s="490"/>
      <c r="J75" s="489"/>
      <c r="K75" s="490"/>
      <c r="L75" s="490"/>
      <c r="M75" s="490"/>
      <c r="N75" s="490"/>
      <c r="O75" s="490"/>
      <c r="P75" s="490"/>
      <c r="Q75" s="489">
        <f t="shared" si="0"/>
        <v>247300</v>
      </c>
    </row>
    <row r="76" spans="1:17" ht="38.25">
      <c r="A76" s="486" t="s">
        <v>463</v>
      </c>
      <c r="B76" s="486" t="s">
        <v>224</v>
      </c>
      <c r="C76" s="487" t="s">
        <v>437</v>
      </c>
      <c r="D76" s="488" t="s">
        <v>225</v>
      </c>
      <c r="E76" s="489">
        <v>91100</v>
      </c>
      <c r="F76" s="490">
        <v>91100</v>
      </c>
      <c r="G76" s="490"/>
      <c r="H76" s="490"/>
      <c r="I76" s="490"/>
      <c r="J76" s="489"/>
      <c r="K76" s="490"/>
      <c r="L76" s="490"/>
      <c r="M76" s="490"/>
      <c r="N76" s="490"/>
      <c r="O76" s="490"/>
      <c r="P76" s="490"/>
      <c r="Q76" s="489">
        <f t="shared" si="0"/>
        <v>91100</v>
      </c>
    </row>
    <row r="77" spans="1:17" ht="76.5">
      <c r="A77" s="486" t="s">
        <v>226</v>
      </c>
      <c r="B77" s="486" t="s">
        <v>227</v>
      </c>
      <c r="C77" s="487" t="s">
        <v>369</v>
      </c>
      <c r="D77" s="488" t="s">
        <v>228</v>
      </c>
      <c r="E77" s="489">
        <v>2553200</v>
      </c>
      <c r="F77" s="490">
        <v>2553200</v>
      </c>
      <c r="G77" s="490"/>
      <c r="H77" s="490"/>
      <c r="I77" s="490"/>
      <c r="J77" s="489"/>
      <c r="K77" s="490"/>
      <c r="L77" s="490"/>
      <c r="M77" s="490"/>
      <c r="N77" s="490"/>
      <c r="O77" s="490"/>
      <c r="P77" s="490"/>
      <c r="Q77" s="489">
        <f aca="true" t="shared" si="1" ref="Q77:Q92">E77+J77</f>
        <v>2553200</v>
      </c>
    </row>
    <row r="78" spans="1:17" ht="76.5">
      <c r="A78" s="486" t="s">
        <v>264</v>
      </c>
      <c r="B78" s="486" t="s">
        <v>104</v>
      </c>
      <c r="C78" s="487" t="s">
        <v>265</v>
      </c>
      <c r="D78" s="488" t="s">
        <v>105</v>
      </c>
      <c r="E78" s="489"/>
      <c r="F78" s="490"/>
      <c r="G78" s="490"/>
      <c r="H78" s="490"/>
      <c r="I78" s="490"/>
      <c r="J78" s="489">
        <v>735568</v>
      </c>
      <c r="K78" s="490">
        <v>735568</v>
      </c>
      <c r="L78" s="490">
        <v>735568</v>
      </c>
      <c r="M78" s="490"/>
      <c r="N78" s="490"/>
      <c r="O78" s="490"/>
      <c r="P78" s="490">
        <v>735568</v>
      </c>
      <c r="Q78" s="489">
        <f t="shared" si="1"/>
        <v>735568</v>
      </c>
    </row>
    <row r="79" spans="1:17" ht="38.25">
      <c r="A79" s="480" t="s">
        <v>229</v>
      </c>
      <c r="B79" s="481"/>
      <c r="C79" s="482"/>
      <c r="D79" s="483" t="s">
        <v>230</v>
      </c>
      <c r="E79" s="484">
        <v>8502970</v>
      </c>
      <c r="F79" s="485">
        <v>8502970</v>
      </c>
      <c r="G79" s="485">
        <v>5856000</v>
      </c>
      <c r="H79" s="485">
        <v>1012500</v>
      </c>
      <c r="I79" s="485"/>
      <c r="J79" s="484">
        <v>196379</v>
      </c>
      <c r="K79" s="485">
        <v>110879</v>
      </c>
      <c r="L79" s="485">
        <v>76030</v>
      </c>
      <c r="M79" s="485">
        <v>65500</v>
      </c>
      <c r="N79" s="485">
        <v>13500</v>
      </c>
      <c r="O79" s="485"/>
      <c r="P79" s="485">
        <v>130879</v>
      </c>
      <c r="Q79" s="484">
        <f t="shared" si="1"/>
        <v>8699349</v>
      </c>
    </row>
    <row r="80" spans="1:17" ht="38.25">
      <c r="A80" s="480" t="s">
        <v>231</v>
      </c>
      <c r="B80" s="481"/>
      <c r="C80" s="482"/>
      <c r="D80" s="483" t="s">
        <v>230</v>
      </c>
      <c r="E80" s="484">
        <v>8502970</v>
      </c>
      <c r="F80" s="485">
        <v>8502970</v>
      </c>
      <c r="G80" s="485">
        <v>5856000</v>
      </c>
      <c r="H80" s="485">
        <v>1012500</v>
      </c>
      <c r="I80" s="485"/>
      <c r="J80" s="484">
        <v>196379</v>
      </c>
      <c r="K80" s="485">
        <v>110879</v>
      </c>
      <c r="L80" s="485">
        <v>76030</v>
      </c>
      <c r="M80" s="485">
        <v>65500</v>
      </c>
      <c r="N80" s="485">
        <v>13500</v>
      </c>
      <c r="O80" s="485"/>
      <c r="P80" s="485">
        <v>130879</v>
      </c>
      <c r="Q80" s="484">
        <f t="shared" si="1"/>
        <v>8699349</v>
      </c>
    </row>
    <row r="81" spans="1:17" ht="51">
      <c r="A81" s="486" t="s">
        <v>232</v>
      </c>
      <c r="B81" s="486" t="s">
        <v>233</v>
      </c>
      <c r="C81" s="487" t="s">
        <v>86</v>
      </c>
      <c r="D81" s="488" t="s">
        <v>234</v>
      </c>
      <c r="E81" s="489">
        <v>1537800</v>
      </c>
      <c r="F81" s="490">
        <v>1537800</v>
      </c>
      <c r="G81" s="490">
        <v>1007000</v>
      </c>
      <c r="H81" s="490">
        <v>229200</v>
      </c>
      <c r="I81" s="490"/>
      <c r="J81" s="489">
        <v>40500</v>
      </c>
      <c r="K81" s="490"/>
      <c r="L81" s="490"/>
      <c r="M81" s="490">
        <v>40500</v>
      </c>
      <c r="N81" s="490">
        <v>13500</v>
      </c>
      <c r="O81" s="490"/>
      <c r="P81" s="490"/>
      <c r="Q81" s="489">
        <f t="shared" si="1"/>
        <v>1578300</v>
      </c>
    </row>
    <row r="82" spans="1:17" ht="12.75">
      <c r="A82" s="486" t="s">
        <v>235</v>
      </c>
      <c r="B82" s="486" t="s">
        <v>236</v>
      </c>
      <c r="C82" s="487" t="s">
        <v>237</v>
      </c>
      <c r="D82" s="488" t="s">
        <v>238</v>
      </c>
      <c r="E82" s="489">
        <v>4617603</v>
      </c>
      <c r="F82" s="490">
        <v>4617603</v>
      </c>
      <c r="G82" s="490">
        <v>3427600</v>
      </c>
      <c r="H82" s="490">
        <v>287500</v>
      </c>
      <c r="I82" s="490"/>
      <c r="J82" s="489">
        <v>94197</v>
      </c>
      <c r="K82" s="490">
        <v>64197</v>
      </c>
      <c r="L82" s="490">
        <v>64197</v>
      </c>
      <c r="M82" s="490">
        <v>10000</v>
      </c>
      <c r="N82" s="490"/>
      <c r="O82" s="490"/>
      <c r="P82" s="490">
        <v>84197</v>
      </c>
      <c r="Q82" s="489">
        <f t="shared" si="1"/>
        <v>4711800</v>
      </c>
    </row>
    <row r="83" spans="1:17" ht="38.25">
      <c r="A83" s="486" t="s">
        <v>239</v>
      </c>
      <c r="B83" s="486" t="s">
        <v>240</v>
      </c>
      <c r="C83" s="487" t="s">
        <v>241</v>
      </c>
      <c r="D83" s="488" t="s">
        <v>242</v>
      </c>
      <c r="E83" s="489">
        <v>2023967</v>
      </c>
      <c r="F83" s="490">
        <v>2023967</v>
      </c>
      <c r="G83" s="490">
        <v>1187700</v>
      </c>
      <c r="H83" s="490">
        <v>483500</v>
      </c>
      <c r="I83" s="490"/>
      <c r="J83" s="489">
        <v>26833</v>
      </c>
      <c r="K83" s="490">
        <v>11833</v>
      </c>
      <c r="L83" s="490">
        <v>11833</v>
      </c>
      <c r="M83" s="490">
        <v>15000</v>
      </c>
      <c r="N83" s="490"/>
      <c r="O83" s="490"/>
      <c r="P83" s="490">
        <v>11833</v>
      </c>
      <c r="Q83" s="489">
        <f t="shared" si="1"/>
        <v>2050800</v>
      </c>
    </row>
    <row r="84" spans="1:17" ht="25.5">
      <c r="A84" s="486" t="s">
        <v>243</v>
      </c>
      <c r="B84" s="486" t="s">
        <v>244</v>
      </c>
      <c r="C84" s="487" t="s">
        <v>245</v>
      </c>
      <c r="D84" s="488" t="s">
        <v>246</v>
      </c>
      <c r="E84" s="489">
        <v>323600</v>
      </c>
      <c r="F84" s="490">
        <v>323600</v>
      </c>
      <c r="G84" s="490">
        <v>233700</v>
      </c>
      <c r="H84" s="490">
        <v>12300</v>
      </c>
      <c r="I84" s="490"/>
      <c r="J84" s="489"/>
      <c r="K84" s="490"/>
      <c r="L84" s="490"/>
      <c r="M84" s="490"/>
      <c r="N84" s="490"/>
      <c r="O84" s="490"/>
      <c r="P84" s="490"/>
      <c r="Q84" s="489">
        <f t="shared" si="1"/>
        <v>323600</v>
      </c>
    </row>
    <row r="85" spans="1:17" ht="25.5">
      <c r="A85" s="486" t="s">
        <v>195</v>
      </c>
      <c r="B85" s="486" t="s">
        <v>208</v>
      </c>
      <c r="C85" s="487" t="s">
        <v>352</v>
      </c>
      <c r="D85" s="488" t="s">
        <v>206</v>
      </c>
      <c r="E85" s="489"/>
      <c r="F85" s="490"/>
      <c r="G85" s="490"/>
      <c r="H85" s="490"/>
      <c r="I85" s="490"/>
      <c r="J85" s="489">
        <v>34849</v>
      </c>
      <c r="K85" s="490">
        <v>34849</v>
      </c>
      <c r="L85" s="490"/>
      <c r="M85" s="490"/>
      <c r="N85" s="490"/>
      <c r="O85" s="490"/>
      <c r="P85" s="490">
        <v>34849</v>
      </c>
      <c r="Q85" s="489">
        <f t="shared" si="1"/>
        <v>34849</v>
      </c>
    </row>
    <row r="86" spans="1:17" ht="25.5">
      <c r="A86" s="480" t="s">
        <v>247</v>
      </c>
      <c r="B86" s="481"/>
      <c r="C86" s="482"/>
      <c r="D86" s="483" t="s">
        <v>196</v>
      </c>
      <c r="E86" s="484">
        <v>16634553.5</v>
      </c>
      <c r="F86" s="485">
        <v>16235303.5</v>
      </c>
      <c r="G86" s="485"/>
      <c r="H86" s="485"/>
      <c r="I86" s="485">
        <v>349250</v>
      </c>
      <c r="J86" s="484"/>
      <c r="K86" s="485"/>
      <c r="L86" s="485"/>
      <c r="M86" s="485"/>
      <c r="N86" s="485"/>
      <c r="O86" s="485"/>
      <c r="P86" s="485"/>
      <c r="Q86" s="484">
        <f t="shared" si="1"/>
        <v>16634553.5</v>
      </c>
    </row>
    <row r="87" spans="1:17" ht="51">
      <c r="A87" s="480" t="s">
        <v>466</v>
      </c>
      <c r="B87" s="481"/>
      <c r="C87" s="482"/>
      <c r="D87" s="483" t="s">
        <v>465</v>
      </c>
      <c r="E87" s="484">
        <v>16634553.5</v>
      </c>
      <c r="F87" s="485">
        <v>16235303.5</v>
      </c>
      <c r="G87" s="485"/>
      <c r="H87" s="485"/>
      <c r="I87" s="485">
        <v>349250</v>
      </c>
      <c r="J87" s="484"/>
      <c r="K87" s="485"/>
      <c r="L87" s="485"/>
      <c r="M87" s="485"/>
      <c r="N87" s="485"/>
      <c r="O87" s="485"/>
      <c r="P87" s="485"/>
      <c r="Q87" s="484">
        <f t="shared" si="1"/>
        <v>16634553.5</v>
      </c>
    </row>
    <row r="88" spans="1:17" ht="12.75">
      <c r="A88" s="486" t="s">
        <v>248</v>
      </c>
      <c r="B88" s="486" t="s">
        <v>249</v>
      </c>
      <c r="C88" s="487" t="s">
        <v>347</v>
      </c>
      <c r="D88" s="488" t="s">
        <v>250</v>
      </c>
      <c r="E88" s="489">
        <v>50000</v>
      </c>
      <c r="F88" s="490"/>
      <c r="G88" s="490"/>
      <c r="H88" s="490"/>
      <c r="I88" s="490"/>
      <c r="J88" s="489"/>
      <c r="K88" s="490"/>
      <c r="L88" s="490"/>
      <c r="M88" s="490"/>
      <c r="N88" s="490"/>
      <c r="O88" s="490"/>
      <c r="P88" s="490"/>
      <c r="Q88" s="489">
        <f t="shared" si="1"/>
        <v>50000</v>
      </c>
    </row>
    <row r="89" spans="1:17" ht="51">
      <c r="A89" s="486" t="s">
        <v>558</v>
      </c>
      <c r="B89" s="486" t="s">
        <v>559</v>
      </c>
      <c r="C89" s="487" t="s">
        <v>346</v>
      </c>
      <c r="D89" s="488" t="s">
        <v>560</v>
      </c>
      <c r="E89" s="489">
        <v>349250</v>
      </c>
      <c r="F89" s="490"/>
      <c r="G89" s="490"/>
      <c r="H89" s="490"/>
      <c r="I89" s="490">
        <v>349250</v>
      </c>
      <c r="J89" s="489"/>
      <c r="K89" s="490"/>
      <c r="L89" s="490"/>
      <c r="M89" s="490"/>
      <c r="N89" s="490"/>
      <c r="O89" s="490"/>
      <c r="P89" s="490"/>
      <c r="Q89" s="489">
        <f t="shared" si="1"/>
        <v>349250</v>
      </c>
    </row>
    <row r="90" spans="1:17" ht="12.75">
      <c r="A90" s="486" t="s">
        <v>251</v>
      </c>
      <c r="B90" s="486" t="s">
        <v>252</v>
      </c>
      <c r="C90" s="487" t="s">
        <v>346</v>
      </c>
      <c r="D90" s="488" t="s">
        <v>9</v>
      </c>
      <c r="E90" s="489">
        <v>11735303.5</v>
      </c>
      <c r="F90" s="490">
        <v>11735303.5</v>
      </c>
      <c r="G90" s="490"/>
      <c r="H90" s="490"/>
      <c r="I90" s="490"/>
      <c r="J90" s="489"/>
      <c r="K90" s="490"/>
      <c r="L90" s="490"/>
      <c r="M90" s="490"/>
      <c r="N90" s="490"/>
      <c r="O90" s="490"/>
      <c r="P90" s="490"/>
      <c r="Q90" s="489">
        <f t="shared" si="1"/>
        <v>11735303.5</v>
      </c>
    </row>
    <row r="91" spans="1:17" ht="38.25">
      <c r="A91" s="486" t="s">
        <v>254</v>
      </c>
      <c r="B91" s="486" t="s">
        <v>255</v>
      </c>
      <c r="C91" s="487" t="s">
        <v>346</v>
      </c>
      <c r="D91" s="488" t="s">
        <v>256</v>
      </c>
      <c r="E91" s="489">
        <v>4500000</v>
      </c>
      <c r="F91" s="490">
        <v>4500000</v>
      </c>
      <c r="G91" s="490"/>
      <c r="H91" s="490"/>
      <c r="I91" s="490"/>
      <c r="J91" s="489"/>
      <c r="K91" s="490"/>
      <c r="L91" s="490"/>
      <c r="M91" s="490"/>
      <c r="N91" s="490"/>
      <c r="O91" s="490"/>
      <c r="P91" s="490"/>
      <c r="Q91" s="489">
        <f t="shared" si="1"/>
        <v>4500000</v>
      </c>
    </row>
    <row r="92" spans="1:17" ht="12.75">
      <c r="A92" s="491" t="s">
        <v>184</v>
      </c>
      <c r="B92" s="491" t="s">
        <v>184</v>
      </c>
      <c r="C92" s="492" t="s">
        <v>184</v>
      </c>
      <c r="D92" s="484" t="s">
        <v>338</v>
      </c>
      <c r="E92" s="484">
        <v>255334274.29</v>
      </c>
      <c r="F92" s="484">
        <f>E92-I92-E88</f>
        <v>254935024.29</v>
      </c>
      <c r="G92" s="484">
        <v>76502900</v>
      </c>
      <c r="H92" s="484">
        <v>12944850</v>
      </c>
      <c r="I92" s="484">
        <v>349250</v>
      </c>
      <c r="J92" s="484">
        <v>13908980.500000002</v>
      </c>
      <c r="K92" s="484">
        <v>11652580.500000002</v>
      </c>
      <c r="L92" s="484">
        <f>L13+L19+L33+L47+L79</f>
        <v>11585167.1</v>
      </c>
      <c r="M92" s="484">
        <v>2224400</v>
      </c>
      <c r="N92" s="484">
        <v>79700</v>
      </c>
      <c r="O92" s="484">
        <v>6500</v>
      </c>
      <c r="P92" s="484">
        <v>11684580.500000002</v>
      </c>
      <c r="Q92" s="484">
        <f t="shared" si="1"/>
        <v>269243254.79</v>
      </c>
    </row>
    <row r="94" ht="12.75">
      <c r="L94" s="493"/>
    </row>
    <row r="95" spans="2:9" ht="12.75">
      <c r="B95" s="478" t="s">
        <v>470</v>
      </c>
      <c r="I95" s="478" t="s">
        <v>471</v>
      </c>
    </row>
  </sheetData>
  <sheetProtection/>
  <mergeCells count="24">
    <mergeCell ref="A6:Q6"/>
    <mergeCell ref="I9:I11"/>
    <mergeCell ref="J9:J11"/>
    <mergeCell ref="G10:G11"/>
    <mergeCell ref="H10:H11"/>
    <mergeCell ref="E9:E11"/>
    <mergeCell ref="A8:A11"/>
    <mergeCell ref="N2:Q2"/>
    <mergeCell ref="L9:L11"/>
    <mergeCell ref="K9:K11"/>
    <mergeCell ref="M9:M11"/>
    <mergeCell ref="N9:O9"/>
    <mergeCell ref="P9:P11"/>
    <mergeCell ref="Q8:Q11"/>
    <mergeCell ref="N10:N11"/>
    <mergeCell ref="O10:O11"/>
    <mergeCell ref="A5:Q5"/>
    <mergeCell ref="B8:B11"/>
    <mergeCell ref="C8:C11"/>
    <mergeCell ref="D8:D11"/>
    <mergeCell ref="E8:I8"/>
    <mergeCell ref="J8:P8"/>
    <mergeCell ref="F9:F11"/>
    <mergeCell ref="G9:H9"/>
  </mergeCells>
  <printOptions/>
  <pageMargins left="0.31" right="0.31" top="0.24" bottom="0.24" header="0.21" footer="0.5"/>
  <pageSetup horizontalDpi="600" verticalDpi="600" orientation="landscape" paperSize="9" scale="53" r:id="rId1"/>
  <rowBreaks count="1" manualBreakCount="1">
    <brk id="8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2"/>
  <sheetViews>
    <sheetView view="pageBreakPreview" zoomScaleSheetLayoutView="100" zoomScalePageLayoutView="0" workbookViewId="0" topLeftCell="A14">
      <selection activeCell="G26" sqref="G26"/>
    </sheetView>
  </sheetViews>
  <sheetFormatPr defaultColWidth="10.66015625" defaultRowHeight="12.75"/>
  <cols>
    <col min="1" max="3" width="14" style="301" customWidth="1"/>
    <col min="4" max="4" width="47.5" style="301" customWidth="1"/>
    <col min="5" max="7" width="10.83203125" style="301" bestFit="1" customWidth="1"/>
    <col min="8" max="8" width="11.16015625" style="301" bestFit="1" customWidth="1"/>
    <col min="9" max="15" width="10.83203125" style="301" bestFit="1" customWidth="1"/>
    <col min="16" max="16" width="11.16015625" style="301" bestFit="1" customWidth="1"/>
    <col min="17" max="16384" width="10.66015625" style="301" customWidth="1"/>
  </cols>
  <sheetData>
    <row r="1" ht="22.5" customHeight="1"/>
    <row r="2" spans="1:13" ht="12.75">
      <c r="A2" s="301" t="s">
        <v>570</v>
      </c>
      <c r="M2" s="301" t="s">
        <v>587</v>
      </c>
    </row>
    <row r="3" spans="13:16" ht="57.75" customHeight="1">
      <c r="M3" s="507" t="s">
        <v>55</v>
      </c>
      <c r="N3" s="507"/>
      <c r="O3" s="507"/>
      <c r="P3" s="507"/>
    </row>
    <row r="4" ht="12.75" hidden="1">
      <c r="M4" s="365"/>
    </row>
    <row r="6" spans="1:16" ht="20.25">
      <c r="A6" s="515" t="s">
        <v>571</v>
      </c>
      <c r="B6" s="516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</row>
    <row r="7" spans="1:16" ht="12.75">
      <c r="A7" s="517"/>
      <c r="B7" s="518"/>
      <c r="C7" s="518"/>
      <c r="D7" s="518"/>
      <c r="E7" s="518"/>
      <c r="F7" s="518"/>
      <c r="G7" s="518"/>
      <c r="H7" s="518"/>
      <c r="I7" s="518"/>
      <c r="J7" s="518"/>
      <c r="K7" s="518"/>
      <c r="L7" s="518"/>
      <c r="M7" s="518"/>
      <c r="N7" s="518"/>
      <c r="O7" s="518"/>
      <c r="P7" s="518"/>
    </row>
    <row r="8" ht="12.75">
      <c r="P8" s="302" t="s">
        <v>572</v>
      </c>
    </row>
    <row r="9" spans="1:16" ht="12.75">
      <c r="A9" s="514" t="s">
        <v>332</v>
      </c>
      <c r="B9" s="514" t="s">
        <v>333</v>
      </c>
      <c r="C9" s="514" t="s">
        <v>334</v>
      </c>
      <c r="D9" s="513" t="s">
        <v>335</v>
      </c>
      <c r="E9" s="513" t="s">
        <v>573</v>
      </c>
      <c r="F9" s="513"/>
      <c r="G9" s="513"/>
      <c r="H9" s="513"/>
      <c r="I9" s="513" t="s">
        <v>574</v>
      </c>
      <c r="J9" s="513"/>
      <c r="K9" s="513"/>
      <c r="L9" s="513"/>
      <c r="M9" s="512" t="s">
        <v>575</v>
      </c>
      <c r="N9" s="513"/>
      <c r="O9" s="513"/>
      <c r="P9" s="513"/>
    </row>
    <row r="10" spans="1:16" ht="12.75">
      <c r="A10" s="513"/>
      <c r="B10" s="513"/>
      <c r="C10" s="513"/>
      <c r="D10" s="513"/>
      <c r="E10" s="513" t="s">
        <v>339</v>
      </c>
      <c r="F10" s="513" t="s">
        <v>340</v>
      </c>
      <c r="G10" s="1" t="s">
        <v>576</v>
      </c>
      <c r="H10" s="512" t="s">
        <v>577</v>
      </c>
      <c r="I10" s="513" t="s">
        <v>339</v>
      </c>
      <c r="J10" s="513" t="s">
        <v>340</v>
      </c>
      <c r="K10" s="1" t="s">
        <v>576</v>
      </c>
      <c r="L10" s="512" t="s">
        <v>577</v>
      </c>
      <c r="M10" s="512" t="s">
        <v>339</v>
      </c>
      <c r="N10" s="512" t="s">
        <v>340</v>
      </c>
      <c r="O10" s="303" t="s">
        <v>576</v>
      </c>
      <c r="P10" s="512" t="s">
        <v>577</v>
      </c>
    </row>
    <row r="11" spans="1:16" ht="12.75">
      <c r="A11" s="513"/>
      <c r="B11" s="513"/>
      <c r="C11" s="513"/>
      <c r="D11" s="513"/>
      <c r="E11" s="513"/>
      <c r="F11" s="513"/>
      <c r="G11" s="513" t="s">
        <v>578</v>
      </c>
      <c r="H11" s="513"/>
      <c r="I11" s="513"/>
      <c r="J11" s="513"/>
      <c r="K11" s="513" t="s">
        <v>578</v>
      </c>
      <c r="L11" s="513"/>
      <c r="M11" s="513"/>
      <c r="N11" s="513"/>
      <c r="O11" s="512" t="s">
        <v>578</v>
      </c>
      <c r="P11" s="513"/>
    </row>
    <row r="12" spans="1:16" ht="44.25" customHeight="1">
      <c r="A12" s="513"/>
      <c r="B12" s="513"/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M12" s="513"/>
      <c r="N12" s="513"/>
      <c r="O12" s="513"/>
      <c r="P12" s="513"/>
    </row>
    <row r="13" spans="1:16" ht="12.7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303">
        <v>8</v>
      </c>
      <c r="I13" s="1">
        <v>9</v>
      </c>
      <c r="J13" s="1">
        <v>10</v>
      </c>
      <c r="K13" s="1">
        <v>11</v>
      </c>
      <c r="L13" s="303">
        <v>12</v>
      </c>
      <c r="M13" s="303">
        <v>13</v>
      </c>
      <c r="N13" s="303">
        <v>14</v>
      </c>
      <c r="O13" s="303">
        <v>15</v>
      </c>
      <c r="P13" s="303">
        <v>16</v>
      </c>
    </row>
    <row r="14" spans="1:16" ht="25.5">
      <c r="A14" s="304" t="s">
        <v>579</v>
      </c>
      <c r="B14" s="305"/>
      <c r="C14" s="305"/>
      <c r="D14" s="306" t="s">
        <v>580</v>
      </c>
      <c r="E14" s="307">
        <v>85000</v>
      </c>
      <c r="F14" s="307">
        <v>27000</v>
      </c>
      <c r="G14" s="307"/>
      <c r="H14" s="308">
        <v>112000</v>
      </c>
      <c r="I14" s="307"/>
      <c r="J14" s="307">
        <v>-27000</v>
      </c>
      <c r="K14" s="307"/>
      <c r="L14" s="308">
        <v>-27000</v>
      </c>
      <c r="M14" s="308">
        <v>85000</v>
      </c>
      <c r="N14" s="308"/>
      <c r="O14" s="308"/>
      <c r="P14" s="308">
        <v>85000</v>
      </c>
    </row>
    <row r="15" spans="1:16" ht="25.5">
      <c r="A15" s="304" t="s">
        <v>356</v>
      </c>
      <c r="B15" s="305"/>
      <c r="C15" s="305"/>
      <c r="D15" s="306" t="s">
        <v>580</v>
      </c>
      <c r="E15" s="307">
        <v>85000</v>
      </c>
      <c r="F15" s="307">
        <v>27000</v>
      </c>
      <c r="G15" s="307"/>
      <c r="H15" s="308">
        <v>112000</v>
      </c>
      <c r="I15" s="307"/>
      <c r="J15" s="307">
        <v>-27000</v>
      </c>
      <c r="K15" s="307"/>
      <c r="L15" s="308">
        <v>-27000</v>
      </c>
      <c r="M15" s="308">
        <v>85000</v>
      </c>
      <c r="N15" s="308"/>
      <c r="O15" s="308"/>
      <c r="P15" s="308">
        <v>85000</v>
      </c>
    </row>
    <row r="16" spans="1:16" ht="38.25">
      <c r="A16" s="304" t="s">
        <v>383</v>
      </c>
      <c r="B16" s="305"/>
      <c r="C16" s="305"/>
      <c r="D16" s="306" t="s">
        <v>581</v>
      </c>
      <c r="E16" s="307">
        <v>85000</v>
      </c>
      <c r="F16" s="307">
        <v>27000</v>
      </c>
      <c r="G16" s="307"/>
      <c r="H16" s="308">
        <v>112000</v>
      </c>
      <c r="I16" s="307"/>
      <c r="J16" s="307">
        <v>-27000</v>
      </c>
      <c r="K16" s="307"/>
      <c r="L16" s="308">
        <v>-27000</v>
      </c>
      <c r="M16" s="308">
        <v>85000</v>
      </c>
      <c r="N16" s="308"/>
      <c r="O16" s="308"/>
      <c r="P16" s="308">
        <v>85000</v>
      </c>
    </row>
    <row r="17" spans="1:16" ht="25.5">
      <c r="A17" s="309" t="s">
        <v>386</v>
      </c>
      <c r="B17" s="309" t="s">
        <v>582</v>
      </c>
      <c r="C17" s="309" t="s">
        <v>387</v>
      </c>
      <c r="D17" s="310" t="s">
        <v>121</v>
      </c>
      <c r="E17" s="311">
        <v>85000</v>
      </c>
      <c r="F17" s="311">
        <v>27000</v>
      </c>
      <c r="G17" s="311"/>
      <c r="H17" s="312">
        <v>112000</v>
      </c>
      <c r="I17" s="311"/>
      <c r="J17" s="311"/>
      <c r="K17" s="311"/>
      <c r="L17" s="312"/>
      <c r="M17" s="312">
        <v>85000</v>
      </c>
      <c r="N17" s="312">
        <v>27000</v>
      </c>
      <c r="O17" s="312"/>
      <c r="P17" s="312">
        <v>112000</v>
      </c>
    </row>
    <row r="18" spans="1:16" ht="38.25">
      <c r="A18" s="309" t="s">
        <v>583</v>
      </c>
      <c r="B18" s="309" t="s">
        <v>584</v>
      </c>
      <c r="C18" s="309" t="s">
        <v>387</v>
      </c>
      <c r="D18" s="310" t="s">
        <v>122</v>
      </c>
      <c r="E18" s="311"/>
      <c r="F18" s="311"/>
      <c r="G18" s="311"/>
      <c r="H18" s="312"/>
      <c r="I18" s="311"/>
      <c r="J18" s="311">
        <v>-27000</v>
      </c>
      <c r="K18" s="311"/>
      <c r="L18" s="312">
        <v>-27000</v>
      </c>
      <c r="M18" s="312"/>
      <c r="N18" s="312">
        <v>-27000</v>
      </c>
      <c r="O18" s="312"/>
      <c r="P18" s="312">
        <v>-27000</v>
      </c>
    </row>
    <row r="19" spans="1:16" ht="12.75">
      <c r="A19" s="313"/>
      <c r="B19" s="314" t="s">
        <v>585</v>
      </c>
      <c r="C19" s="313"/>
      <c r="D19" s="315" t="s">
        <v>586</v>
      </c>
      <c r="E19" s="308">
        <v>85000</v>
      </c>
      <c r="F19" s="308">
        <v>27000</v>
      </c>
      <c r="G19" s="308">
        <v>0</v>
      </c>
      <c r="H19" s="308">
        <v>112000</v>
      </c>
      <c r="I19" s="308">
        <v>0</v>
      </c>
      <c r="J19" s="308">
        <v>-27000</v>
      </c>
      <c r="K19" s="308">
        <v>0</v>
      </c>
      <c r="L19" s="308">
        <v>-27000</v>
      </c>
      <c r="M19" s="308">
        <v>85000</v>
      </c>
      <c r="N19" s="308">
        <v>0</v>
      </c>
      <c r="O19" s="308">
        <v>0</v>
      </c>
      <c r="P19" s="308">
        <v>85000</v>
      </c>
    </row>
    <row r="22" spans="2:9" ht="12.75">
      <c r="B22" s="316" t="s">
        <v>470</v>
      </c>
      <c r="I22" s="316" t="s">
        <v>471</v>
      </c>
    </row>
  </sheetData>
  <sheetProtection/>
  <mergeCells count="22">
    <mergeCell ref="D9:D12"/>
    <mergeCell ref="L10:L12"/>
    <mergeCell ref="H10:H12"/>
    <mergeCell ref="I10:I12"/>
    <mergeCell ref="K11:K12"/>
    <mergeCell ref="F10:F12"/>
    <mergeCell ref="G11:G12"/>
    <mergeCell ref="M10:M12"/>
    <mergeCell ref="N10:N12"/>
    <mergeCell ref="E9:H9"/>
    <mergeCell ref="M9:P9"/>
    <mergeCell ref="P10:P12"/>
    <mergeCell ref="O11:O12"/>
    <mergeCell ref="C9:C12"/>
    <mergeCell ref="J10:J12"/>
    <mergeCell ref="I9:L9"/>
    <mergeCell ref="M3:P3"/>
    <mergeCell ref="A6:P6"/>
    <mergeCell ref="A7:P7"/>
    <mergeCell ref="A9:A12"/>
    <mergeCell ref="B9:B12"/>
    <mergeCell ref="E10:E12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1"/>
  <sheetViews>
    <sheetView view="pageBreakPreview" zoomScale="50" zoomScaleNormal="75" zoomScaleSheetLayoutView="50" zoomScalePageLayoutView="0" workbookViewId="0" topLeftCell="N28">
      <selection activeCell="P47" sqref="P47:Z47"/>
    </sheetView>
  </sheetViews>
  <sheetFormatPr defaultColWidth="10.66015625" defaultRowHeight="12.75"/>
  <cols>
    <col min="1" max="1" width="2.16015625" style="3" hidden="1" customWidth="1"/>
    <col min="2" max="2" width="36.16015625" style="3" customWidth="1"/>
    <col min="3" max="3" width="42.16015625" style="3" customWidth="1"/>
    <col min="4" max="4" width="25.16015625" style="3" customWidth="1"/>
    <col min="5" max="5" width="24.16015625" style="3" customWidth="1"/>
    <col min="6" max="6" width="33" style="3" customWidth="1"/>
    <col min="7" max="7" width="24.83203125" style="3" customWidth="1"/>
    <col min="8" max="8" width="39.83203125" style="3" customWidth="1"/>
    <col min="9" max="9" width="33.33203125" style="3" customWidth="1"/>
    <col min="10" max="10" width="23.66015625" style="3" customWidth="1"/>
    <col min="11" max="11" width="23.33203125" style="3" customWidth="1"/>
    <col min="12" max="12" width="21" style="3" customWidth="1"/>
    <col min="13" max="13" width="23" style="3" customWidth="1"/>
    <col min="14" max="15" width="24.16015625" style="3" customWidth="1"/>
    <col min="16" max="16" width="27.33203125" style="3" customWidth="1"/>
    <col min="17" max="17" width="25" style="3" customWidth="1"/>
    <col min="18" max="18" width="22.83203125" style="3" customWidth="1"/>
    <col min="19" max="19" width="22.16015625" style="3" customWidth="1"/>
    <col min="20" max="20" width="23" style="3" customWidth="1"/>
    <col min="21" max="21" width="36.66015625" style="3" customWidth="1"/>
    <col min="22" max="22" width="40.66015625" style="3" customWidth="1"/>
    <col min="23" max="23" width="19.16015625" style="3" customWidth="1"/>
    <col min="24" max="25" width="18.5" style="3" customWidth="1"/>
    <col min="26" max="26" width="20.5" style="3" customWidth="1"/>
    <col min="27" max="27" width="8.66015625" style="3" customWidth="1"/>
    <col min="28" max="28" width="8.33203125" style="3" customWidth="1"/>
    <col min="29" max="29" width="33.5" style="3" customWidth="1"/>
    <col min="30" max="16384" width="10.66015625" style="3" customWidth="1"/>
  </cols>
  <sheetData>
    <row r="1" spans="2:29" ht="13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539" t="s">
        <v>54</v>
      </c>
      <c r="Y1" s="539"/>
      <c r="Z1" s="539"/>
      <c r="AA1" s="539"/>
      <c r="AB1" s="539"/>
      <c r="AC1" s="539"/>
    </row>
    <row r="2" spans="2:29" ht="30" hidden="1">
      <c r="B2" s="4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  <c r="AB2" s="558"/>
      <c r="AC2" s="558"/>
    </row>
    <row r="3" spans="2:29" ht="30">
      <c r="B3" s="519" t="s">
        <v>301</v>
      </c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  <c r="X3" s="519"/>
      <c r="Y3" s="519"/>
      <c r="Z3" s="519"/>
      <c r="AA3" s="519"/>
      <c r="AB3" s="519"/>
      <c r="AC3" s="519"/>
    </row>
    <row r="4" spans="2:29" ht="6" customHeight="1" thickBot="1">
      <c r="B4" s="54"/>
      <c r="C4" s="54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34" t="s">
        <v>257</v>
      </c>
    </row>
    <row r="5" spans="1:29" ht="36.75" customHeight="1" thickBot="1">
      <c r="A5" s="46"/>
      <c r="B5" s="565" t="s">
        <v>302</v>
      </c>
      <c r="C5" s="526" t="s">
        <v>300</v>
      </c>
      <c r="D5" s="560" t="s">
        <v>303</v>
      </c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561"/>
      <c r="S5" s="561"/>
      <c r="T5" s="561"/>
      <c r="U5" s="561"/>
      <c r="V5" s="561"/>
      <c r="W5" s="561"/>
      <c r="X5" s="561"/>
      <c r="Y5" s="561"/>
      <c r="Z5" s="561"/>
      <c r="AA5" s="561"/>
      <c r="AB5" s="561"/>
      <c r="AC5" s="562"/>
    </row>
    <row r="6" spans="1:29" ht="27.75" customHeight="1">
      <c r="A6" s="46"/>
      <c r="B6" s="566"/>
      <c r="C6" s="527"/>
      <c r="D6" s="537" t="s">
        <v>37</v>
      </c>
      <c r="E6" s="529" t="s">
        <v>308</v>
      </c>
      <c r="F6" s="555" t="s">
        <v>304</v>
      </c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556"/>
      <c r="R6" s="556"/>
      <c r="S6" s="556"/>
      <c r="T6" s="556"/>
      <c r="U6" s="556"/>
      <c r="V6" s="556"/>
      <c r="W6" s="556"/>
      <c r="X6" s="556"/>
      <c r="Y6" s="556"/>
      <c r="Z6" s="556"/>
      <c r="AA6" s="556"/>
      <c r="AB6" s="557"/>
      <c r="AC6" s="524" t="s">
        <v>306</v>
      </c>
    </row>
    <row r="7" spans="1:29" ht="42" customHeight="1" thickBot="1">
      <c r="A7" s="46"/>
      <c r="B7" s="566"/>
      <c r="C7" s="527"/>
      <c r="D7" s="563"/>
      <c r="E7" s="530"/>
      <c r="F7" s="550" t="s">
        <v>321</v>
      </c>
      <c r="G7" s="551"/>
      <c r="H7" s="551"/>
      <c r="I7" s="551"/>
      <c r="J7" s="551"/>
      <c r="K7" s="551"/>
      <c r="L7" s="551"/>
      <c r="M7" s="551"/>
      <c r="N7" s="551"/>
      <c r="O7" s="551"/>
      <c r="P7" s="551"/>
      <c r="Q7" s="551"/>
      <c r="R7" s="551"/>
      <c r="S7" s="551"/>
      <c r="T7" s="551"/>
      <c r="U7" s="551"/>
      <c r="V7" s="551"/>
      <c r="W7" s="551"/>
      <c r="X7" s="551"/>
      <c r="Y7" s="551"/>
      <c r="Z7" s="552"/>
      <c r="AA7" s="548" t="s">
        <v>305</v>
      </c>
      <c r="AB7" s="549"/>
      <c r="AC7" s="525"/>
    </row>
    <row r="8" spans="1:29" ht="44.25" customHeight="1" thickBot="1">
      <c r="A8" s="46"/>
      <c r="B8" s="566"/>
      <c r="C8" s="527"/>
      <c r="D8" s="563"/>
      <c r="E8" s="530"/>
      <c r="F8" s="540" t="s">
        <v>567</v>
      </c>
      <c r="G8" s="542" t="s">
        <v>322</v>
      </c>
      <c r="H8" s="544" t="s">
        <v>323</v>
      </c>
      <c r="I8" s="546" t="s">
        <v>324</v>
      </c>
      <c r="J8" s="568" t="s">
        <v>263</v>
      </c>
      <c r="K8" s="526" t="s">
        <v>566</v>
      </c>
      <c r="L8" s="534" t="s">
        <v>35</v>
      </c>
      <c r="M8" s="534" t="s">
        <v>614</v>
      </c>
      <c r="N8" s="520" t="s">
        <v>38</v>
      </c>
      <c r="O8" s="537" t="s">
        <v>615</v>
      </c>
      <c r="P8" s="553" t="s">
        <v>310</v>
      </c>
      <c r="Q8" s="553"/>
      <c r="R8" s="553"/>
      <c r="S8" s="553"/>
      <c r="T8" s="553"/>
      <c r="U8" s="553"/>
      <c r="V8" s="551"/>
      <c r="W8" s="553"/>
      <c r="X8" s="553"/>
      <c r="Y8" s="553"/>
      <c r="Z8" s="554"/>
      <c r="AA8" s="60"/>
      <c r="AB8" s="65"/>
      <c r="AC8" s="35"/>
    </row>
    <row r="9" spans="1:29" ht="347.25" customHeight="1" thickBot="1">
      <c r="A9" s="46"/>
      <c r="B9" s="567"/>
      <c r="C9" s="528"/>
      <c r="D9" s="538"/>
      <c r="E9" s="531"/>
      <c r="F9" s="541"/>
      <c r="G9" s="543"/>
      <c r="H9" s="545"/>
      <c r="I9" s="547"/>
      <c r="J9" s="569"/>
      <c r="K9" s="536"/>
      <c r="L9" s="535"/>
      <c r="M9" s="535"/>
      <c r="N9" s="521"/>
      <c r="O9" s="538"/>
      <c r="P9" s="68" t="s">
        <v>309</v>
      </c>
      <c r="Q9" s="62" t="s">
        <v>311</v>
      </c>
      <c r="R9" s="66" t="s">
        <v>314</v>
      </c>
      <c r="S9" s="64" t="s">
        <v>313</v>
      </c>
      <c r="T9" s="61" t="s">
        <v>317</v>
      </c>
      <c r="U9" s="83" t="s">
        <v>109</v>
      </c>
      <c r="V9" s="406" t="s">
        <v>565</v>
      </c>
      <c r="W9" s="62" t="s">
        <v>318</v>
      </c>
      <c r="X9" s="62" t="s">
        <v>319</v>
      </c>
      <c r="Y9" s="63" t="s">
        <v>320</v>
      </c>
      <c r="Z9" s="63" t="s">
        <v>92</v>
      </c>
      <c r="AA9" s="63"/>
      <c r="AB9" s="63"/>
      <c r="AC9" s="64"/>
    </row>
    <row r="10" spans="1:29" ht="29.25" customHeight="1">
      <c r="A10" s="46"/>
      <c r="B10" s="16">
        <v>25315501000</v>
      </c>
      <c r="C10" s="57" t="s">
        <v>270</v>
      </c>
      <c r="D10" s="36"/>
      <c r="E10" s="36">
        <v>779800</v>
      </c>
      <c r="F10" s="36"/>
      <c r="G10" s="36"/>
      <c r="H10" s="36"/>
      <c r="I10" s="36"/>
      <c r="J10" s="36"/>
      <c r="K10" s="36"/>
      <c r="L10" s="36"/>
      <c r="M10" s="36"/>
      <c r="N10" s="75"/>
      <c r="O10" s="36"/>
      <c r="P10" s="12">
        <v>51800</v>
      </c>
      <c r="Q10" s="15"/>
      <c r="R10" s="13"/>
      <c r="S10" s="16"/>
      <c r="T10" s="12"/>
      <c r="U10" s="16"/>
      <c r="V10" s="10"/>
      <c r="W10" s="16"/>
      <c r="X10" s="15"/>
      <c r="Y10" s="13"/>
      <c r="Z10" s="15"/>
      <c r="AA10" s="15"/>
      <c r="AB10" s="13"/>
      <c r="AC10" s="37">
        <f>SUM(E10:AB10)</f>
        <v>831600</v>
      </c>
    </row>
    <row r="11" spans="1:29" ht="31.5" customHeight="1">
      <c r="A11" s="46"/>
      <c r="B11" s="17">
        <v>25315502000</v>
      </c>
      <c r="C11" s="56" t="s">
        <v>271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14">
        <v>39100</v>
      </c>
      <c r="Q11" s="11"/>
      <c r="R11" s="10"/>
      <c r="S11" s="17"/>
      <c r="T11" s="14"/>
      <c r="U11" s="17"/>
      <c r="V11" s="10"/>
      <c r="W11" s="17"/>
      <c r="X11" s="11"/>
      <c r="Y11" s="10"/>
      <c r="Z11" s="11"/>
      <c r="AA11" s="11"/>
      <c r="AB11" s="10"/>
      <c r="AC11" s="37">
        <f aca="true" t="shared" si="0" ref="AC11:AC46">SUM(E11:AB11)</f>
        <v>39100</v>
      </c>
    </row>
    <row r="12" spans="1:29" ht="32.25" customHeight="1">
      <c r="A12" s="46"/>
      <c r="B12" s="17">
        <v>25315503000</v>
      </c>
      <c r="C12" s="56" t="s">
        <v>272</v>
      </c>
      <c r="D12" s="38"/>
      <c r="E12" s="38">
        <v>89546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14">
        <v>69400</v>
      </c>
      <c r="Q12" s="11"/>
      <c r="R12" s="10"/>
      <c r="S12" s="17"/>
      <c r="T12" s="14"/>
      <c r="U12" s="17">
        <v>60000</v>
      </c>
      <c r="V12" s="411">
        <v>806.5</v>
      </c>
      <c r="W12" s="17"/>
      <c r="X12" s="11"/>
      <c r="Y12" s="10"/>
      <c r="Z12" s="11"/>
      <c r="AA12" s="11"/>
      <c r="AB12" s="10"/>
      <c r="AC12" s="412">
        <f t="shared" si="0"/>
        <v>219752.5</v>
      </c>
    </row>
    <row r="13" spans="1:29" ht="29.25" customHeight="1">
      <c r="A13" s="46"/>
      <c r="B13" s="17">
        <v>25315505000</v>
      </c>
      <c r="C13" s="56" t="s">
        <v>273</v>
      </c>
      <c r="D13" s="38"/>
      <c r="E13" s="38">
        <v>507300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14">
        <v>152300</v>
      </c>
      <c r="Q13" s="11"/>
      <c r="R13" s="10"/>
      <c r="S13" s="17"/>
      <c r="T13" s="14"/>
      <c r="U13" s="17"/>
      <c r="V13" s="10"/>
      <c r="W13" s="17"/>
      <c r="X13" s="11"/>
      <c r="Y13" s="10"/>
      <c r="Z13" s="11"/>
      <c r="AA13" s="11"/>
      <c r="AB13" s="10"/>
      <c r="AC13" s="37">
        <f t="shared" si="0"/>
        <v>659600</v>
      </c>
    </row>
    <row r="14" spans="1:29" ht="29.25" customHeight="1">
      <c r="A14" s="46"/>
      <c r="B14" s="17">
        <v>25315508000</v>
      </c>
      <c r="C14" s="56" t="s">
        <v>274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14">
        <v>129100</v>
      </c>
      <c r="Q14" s="11"/>
      <c r="R14" s="10"/>
      <c r="S14" s="17"/>
      <c r="T14" s="14"/>
      <c r="U14" s="17"/>
      <c r="V14" s="10"/>
      <c r="W14" s="17"/>
      <c r="X14" s="11"/>
      <c r="Y14" s="10"/>
      <c r="Z14" s="11"/>
      <c r="AA14" s="11"/>
      <c r="AB14" s="10"/>
      <c r="AC14" s="37">
        <f t="shared" si="0"/>
        <v>129100</v>
      </c>
    </row>
    <row r="15" spans="1:29" ht="27" customHeight="1">
      <c r="A15" s="46"/>
      <c r="B15" s="17">
        <v>25315509000</v>
      </c>
      <c r="C15" s="56" t="s">
        <v>275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14">
        <v>93700</v>
      </c>
      <c r="Q15" s="11"/>
      <c r="R15" s="10"/>
      <c r="S15" s="17"/>
      <c r="T15" s="14"/>
      <c r="U15" s="17"/>
      <c r="V15" s="10"/>
      <c r="W15" s="17"/>
      <c r="X15" s="11"/>
      <c r="Y15" s="10"/>
      <c r="Z15" s="11"/>
      <c r="AA15" s="11"/>
      <c r="AB15" s="10"/>
      <c r="AC15" s="37">
        <f t="shared" si="0"/>
        <v>93700</v>
      </c>
    </row>
    <row r="16" spans="1:29" ht="27" customHeight="1">
      <c r="A16" s="46"/>
      <c r="B16" s="17">
        <v>25315511000</v>
      </c>
      <c r="C16" s="56" t="s">
        <v>276</v>
      </c>
      <c r="D16" s="38"/>
      <c r="E16" s="38">
        <v>281730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14">
        <v>110000</v>
      </c>
      <c r="Q16" s="11"/>
      <c r="R16" s="10"/>
      <c r="S16" s="17"/>
      <c r="T16" s="14"/>
      <c r="U16" s="17"/>
      <c r="V16" s="10"/>
      <c r="W16" s="17"/>
      <c r="X16" s="11"/>
      <c r="Y16" s="10"/>
      <c r="Z16" s="11"/>
      <c r="AA16" s="11"/>
      <c r="AB16" s="10"/>
      <c r="AC16" s="37">
        <f t="shared" si="0"/>
        <v>391730</v>
      </c>
    </row>
    <row r="17" spans="1:29" ht="28.5" customHeight="1">
      <c r="A17" s="46"/>
      <c r="B17" s="17">
        <v>25315512000</v>
      </c>
      <c r="C17" s="56" t="s">
        <v>277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14">
        <v>66000</v>
      </c>
      <c r="Q17" s="11"/>
      <c r="R17" s="10"/>
      <c r="S17" s="17"/>
      <c r="T17" s="14"/>
      <c r="U17" s="17"/>
      <c r="V17" s="10"/>
      <c r="W17" s="17"/>
      <c r="X17" s="11"/>
      <c r="Y17" s="10"/>
      <c r="Z17" s="11"/>
      <c r="AA17" s="11"/>
      <c r="AB17" s="10"/>
      <c r="AC17" s="37">
        <f t="shared" si="0"/>
        <v>66000</v>
      </c>
    </row>
    <row r="18" spans="1:29" ht="27" customHeight="1">
      <c r="A18" s="46"/>
      <c r="B18" s="17">
        <v>25315513000</v>
      </c>
      <c r="C18" s="56" t="s">
        <v>258</v>
      </c>
      <c r="D18" s="38"/>
      <c r="E18" s="38">
        <v>400036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14">
        <v>53200</v>
      </c>
      <c r="Q18" s="11"/>
      <c r="R18" s="10"/>
      <c r="S18" s="17"/>
      <c r="T18" s="14"/>
      <c r="U18" s="17"/>
      <c r="V18" s="10"/>
      <c r="W18" s="17"/>
      <c r="X18" s="11"/>
      <c r="Y18" s="10"/>
      <c r="Z18" s="11"/>
      <c r="AA18" s="11"/>
      <c r="AB18" s="10"/>
      <c r="AC18" s="37">
        <f t="shared" si="0"/>
        <v>453236</v>
      </c>
    </row>
    <row r="19" spans="1:29" ht="27" customHeight="1">
      <c r="A19" s="46"/>
      <c r="B19" s="17">
        <v>25315514000</v>
      </c>
      <c r="C19" s="56" t="s">
        <v>278</v>
      </c>
      <c r="D19" s="38"/>
      <c r="E19" s="38">
        <v>565000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14">
        <v>201300</v>
      </c>
      <c r="Q19" s="11"/>
      <c r="R19" s="10"/>
      <c r="S19" s="17"/>
      <c r="T19" s="14"/>
      <c r="U19" s="17"/>
      <c r="V19" s="10"/>
      <c r="W19" s="17"/>
      <c r="X19" s="11"/>
      <c r="Y19" s="10"/>
      <c r="Z19" s="11"/>
      <c r="AA19" s="11"/>
      <c r="AB19" s="10"/>
      <c r="AC19" s="37">
        <f t="shared" si="0"/>
        <v>766300</v>
      </c>
    </row>
    <row r="20" spans="1:29" ht="28.5" customHeight="1">
      <c r="A20" s="46"/>
      <c r="B20" s="17">
        <v>25315515000</v>
      </c>
      <c r="C20" s="56" t="s">
        <v>279</v>
      </c>
      <c r="D20" s="38"/>
      <c r="E20" s="38">
        <v>301520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14">
        <v>54500</v>
      </c>
      <c r="Q20" s="11"/>
      <c r="R20" s="10"/>
      <c r="S20" s="17"/>
      <c r="T20" s="14"/>
      <c r="U20" s="17"/>
      <c r="V20" s="10"/>
      <c r="W20" s="17"/>
      <c r="X20" s="11"/>
      <c r="Y20" s="10"/>
      <c r="Z20" s="11"/>
      <c r="AA20" s="11"/>
      <c r="AB20" s="10"/>
      <c r="AC20" s="37">
        <f t="shared" si="0"/>
        <v>356020</v>
      </c>
    </row>
    <row r="21" spans="1:29" ht="26.25" customHeight="1">
      <c r="A21" s="46"/>
      <c r="B21" s="17">
        <v>25315516000</v>
      </c>
      <c r="C21" s="56" t="s">
        <v>280</v>
      </c>
      <c r="D21" s="38"/>
      <c r="E21" s="38">
        <v>51350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14">
        <v>37200</v>
      </c>
      <c r="Q21" s="11"/>
      <c r="R21" s="10"/>
      <c r="S21" s="17"/>
      <c r="T21" s="14"/>
      <c r="U21" s="17"/>
      <c r="V21" s="10"/>
      <c r="W21" s="17"/>
      <c r="X21" s="11"/>
      <c r="Y21" s="10"/>
      <c r="Z21" s="11"/>
      <c r="AA21" s="11"/>
      <c r="AB21" s="10"/>
      <c r="AC21" s="37">
        <f t="shared" si="0"/>
        <v>88550</v>
      </c>
    </row>
    <row r="22" spans="1:29" ht="29.25" customHeight="1">
      <c r="A22" s="46"/>
      <c r="B22" s="17">
        <v>25315517000</v>
      </c>
      <c r="C22" s="56" t="s">
        <v>281</v>
      </c>
      <c r="D22" s="38"/>
      <c r="E22" s="38">
        <v>5673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14">
        <v>5000</v>
      </c>
      <c r="Q22" s="11"/>
      <c r="R22" s="10"/>
      <c r="S22" s="17"/>
      <c r="T22" s="14"/>
      <c r="U22" s="17"/>
      <c r="V22" s="10"/>
      <c r="W22" s="17"/>
      <c r="X22" s="11"/>
      <c r="Y22" s="10"/>
      <c r="Z22" s="11"/>
      <c r="AA22" s="11"/>
      <c r="AB22" s="10"/>
      <c r="AC22" s="37">
        <f t="shared" si="0"/>
        <v>10673</v>
      </c>
    </row>
    <row r="23" spans="1:29" ht="29.25" customHeight="1">
      <c r="A23" s="46"/>
      <c r="B23" s="17">
        <v>25315518000</v>
      </c>
      <c r="C23" s="56" t="s">
        <v>282</v>
      </c>
      <c r="D23" s="38"/>
      <c r="E23" s="38">
        <v>50000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14">
        <v>17700</v>
      </c>
      <c r="Q23" s="11"/>
      <c r="R23" s="10"/>
      <c r="S23" s="17"/>
      <c r="T23" s="14"/>
      <c r="U23" s="17"/>
      <c r="V23" s="10"/>
      <c r="W23" s="17"/>
      <c r="X23" s="11"/>
      <c r="Y23" s="10"/>
      <c r="Z23" s="11"/>
      <c r="AA23" s="11"/>
      <c r="AB23" s="10"/>
      <c r="AC23" s="37">
        <f t="shared" si="0"/>
        <v>67700</v>
      </c>
    </row>
    <row r="24" spans="1:29" ht="27" customHeight="1">
      <c r="A24" s="46"/>
      <c r="B24" s="17">
        <v>25315519000</v>
      </c>
      <c r="C24" s="56" t="s">
        <v>283</v>
      </c>
      <c r="D24" s="38"/>
      <c r="E24" s="38">
        <v>36800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14">
        <v>25900</v>
      </c>
      <c r="Q24" s="11"/>
      <c r="R24" s="10"/>
      <c r="S24" s="17"/>
      <c r="T24" s="14"/>
      <c r="U24" s="17"/>
      <c r="V24" s="10"/>
      <c r="W24" s="17"/>
      <c r="X24" s="11"/>
      <c r="Y24" s="10"/>
      <c r="Z24" s="11"/>
      <c r="AA24" s="11"/>
      <c r="AB24" s="10"/>
      <c r="AC24" s="37">
        <f t="shared" si="0"/>
        <v>62700</v>
      </c>
    </row>
    <row r="25" spans="1:29" ht="28.5" customHeight="1">
      <c r="A25" s="46"/>
      <c r="B25" s="17">
        <v>25315520000</v>
      </c>
      <c r="C25" s="56" t="s">
        <v>284</v>
      </c>
      <c r="D25" s="38"/>
      <c r="E25" s="38">
        <v>70000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14">
        <v>36700</v>
      </c>
      <c r="Q25" s="11"/>
      <c r="R25" s="10"/>
      <c r="S25" s="17"/>
      <c r="T25" s="14"/>
      <c r="U25" s="17"/>
      <c r="V25" s="10"/>
      <c r="W25" s="17"/>
      <c r="X25" s="11"/>
      <c r="Y25" s="10"/>
      <c r="Z25" s="11"/>
      <c r="AA25" s="11"/>
      <c r="AB25" s="10"/>
      <c r="AC25" s="37">
        <f t="shared" si="0"/>
        <v>106700</v>
      </c>
    </row>
    <row r="26" spans="1:29" ht="28.5" customHeight="1">
      <c r="A26" s="46"/>
      <c r="B26" s="17">
        <v>25315521000</v>
      </c>
      <c r="C26" s="56" t="s">
        <v>285</v>
      </c>
      <c r="D26" s="38"/>
      <c r="E26" s="38">
        <v>185000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14">
        <v>8300</v>
      </c>
      <c r="Q26" s="11"/>
      <c r="R26" s="10"/>
      <c r="S26" s="17"/>
      <c r="T26" s="14"/>
      <c r="U26" s="17"/>
      <c r="V26" s="10"/>
      <c r="W26" s="17"/>
      <c r="X26" s="11"/>
      <c r="Y26" s="10"/>
      <c r="Z26" s="11"/>
      <c r="AA26" s="11"/>
      <c r="AB26" s="10"/>
      <c r="AC26" s="37">
        <f t="shared" si="0"/>
        <v>193300</v>
      </c>
    </row>
    <row r="27" spans="1:29" ht="27" customHeight="1">
      <c r="A27" s="46"/>
      <c r="B27" s="17">
        <v>25315522000</v>
      </c>
      <c r="C27" s="56" t="s">
        <v>286</v>
      </c>
      <c r="D27" s="38"/>
      <c r="E27" s="38">
        <v>247700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14">
        <v>40200</v>
      </c>
      <c r="Q27" s="11"/>
      <c r="R27" s="10"/>
      <c r="S27" s="17"/>
      <c r="T27" s="14"/>
      <c r="U27" s="17"/>
      <c r="V27" s="10"/>
      <c r="W27" s="17"/>
      <c r="X27" s="11"/>
      <c r="Y27" s="10"/>
      <c r="Z27" s="11"/>
      <c r="AA27" s="11"/>
      <c r="AB27" s="10"/>
      <c r="AC27" s="37">
        <f t="shared" si="0"/>
        <v>287900</v>
      </c>
    </row>
    <row r="28" spans="1:29" ht="27" customHeight="1">
      <c r="A28" s="46"/>
      <c r="B28" s="17">
        <v>25315523000</v>
      </c>
      <c r="C28" s="56" t="s">
        <v>287</v>
      </c>
      <c r="D28" s="38"/>
      <c r="E28" s="38">
        <v>191000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14">
        <v>35000</v>
      </c>
      <c r="Q28" s="11"/>
      <c r="R28" s="10"/>
      <c r="S28" s="17"/>
      <c r="T28" s="14"/>
      <c r="U28" s="17"/>
      <c r="V28" s="10"/>
      <c r="W28" s="17"/>
      <c r="X28" s="11"/>
      <c r="Y28" s="10"/>
      <c r="Z28" s="11"/>
      <c r="AA28" s="11"/>
      <c r="AB28" s="10"/>
      <c r="AC28" s="37">
        <f t="shared" si="0"/>
        <v>226000</v>
      </c>
    </row>
    <row r="29" spans="1:29" ht="28.5" customHeight="1">
      <c r="A29" s="46"/>
      <c r="B29" s="17">
        <v>25315526000</v>
      </c>
      <c r="C29" s="56" t="s">
        <v>288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14">
        <v>6300</v>
      </c>
      <c r="Q29" s="11"/>
      <c r="R29" s="10"/>
      <c r="S29" s="17"/>
      <c r="T29" s="14"/>
      <c r="U29" s="17"/>
      <c r="V29" s="10"/>
      <c r="W29" s="17"/>
      <c r="X29" s="11"/>
      <c r="Y29" s="10"/>
      <c r="Z29" s="11"/>
      <c r="AA29" s="11"/>
      <c r="AB29" s="10"/>
      <c r="AC29" s="37">
        <f t="shared" si="0"/>
        <v>6300</v>
      </c>
    </row>
    <row r="30" spans="1:29" ht="27" customHeight="1">
      <c r="A30" s="46"/>
      <c r="B30" s="17">
        <v>25315527000</v>
      </c>
      <c r="C30" s="56" t="s">
        <v>289</v>
      </c>
      <c r="D30" s="38"/>
      <c r="E30" s="38">
        <v>78365</v>
      </c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14">
        <v>35200</v>
      </c>
      <c r="Q30" s="11"/>
      <c r="R30" s="10"/>
      <c r="S30" s="17"/>
      <c r="T30" s="14"/>
      <c r="U30" s="17"/>
      <c r="V30" s="10"/>
      <c r="W30" s="17"/>
      <c r="X30" s="11"/>
      <c r="Y30" s="10"/>
      <c r="Z30" s="11"/>
      <c r="AA30" s="11"/>
      <c r="AB30" s="10"/>
      <c r="AC30" s="37">
        <f t="shared" si="0"/>
        <v>113565</v>
      </c>
    </row>
    <row r="31" spans="1:29" ht="27" customHeight="1">
      <c r="A31" s="46"/>
      <c r="B31" s="17">
        <v>25315529000</v>
      </c>
      <c r="C31" s="56" t="s">
        <v>290</v>
      </c>
      <c r="D31" s="38"/>
      <c r="E31" s="38">
        <v>293000</v>
      </c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14">
        <v>21500</v>
      </c>
      <c r="Q31" s="11"/>
      <c r="R31" s="10"/>
      <c r="S31" s="17"/>
      <c r="T31" s="14"/>
      <c r="U31" s="17"/>
      <c r="V31" s="10"/>
      <c r="W31" s="17"/>
      <c r="X31" s="11"/>
      <c r="Y31" s="10"/>
      <c r="Z31" s="11"/>
      <c r="AA31" s="11"/>
      <c r="AB31" s="10"/>
      <c r="AC31" s="37">
        <f t="shared" si="0"/>
        <v>314500</v>
      </c>
    </row>
    <row r="32" spans="1:29" ht="27" customHeight="1">
      <c r="A32" s="46"/>
      <c r="B32" s="17">
        <v>25315530000</v>
      </c>
      <c r="C32" s="56" t="s">
        <v>291</v>
      </c>
      <c r="D32" s="38"/>
      <c r="E32" s="38">
        <v>972800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14">
        <v>84850</v>
      </c>
      <c r="Q32" s="11"/>
      <c r="R32" s="10"/>
      <c r="S32" s="17"/>
      <c r="T32" s="14"/>
      <c r="U32" s="17"/>
      <c r="V32" s="10"/>
      <c r="W32" s="17"/>
      <c r="X32" s="11"/>
      <c r="Y32" s="10"/>
      <c r="Z32" s="11"/>
      <c r="AA32" s="11"/>
      <c r="AB32" s="10"/>
      <c r="AC32" s="37">
        <f t="shared" si="0"/>
        <v>1057650</v>
      </c>
    </row>
    <row r="33" spans="1:29" ht="25.5" customHeight="1">
      <c r="A33" s="46"/>
      <c r="B33" s="17">
        <v>25315531000</v>
      </c>
      <c r="C33" s="56" t="s">
        <v>292</v>
      </c>
      <c r="D33" s="38"/>
      <c r="E33" s="38">
        <v>539700</v>
      </c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14">
        <v>86300</v>
      </c>
      <c r="Q33" s="11"/>
      <c r="R33" s="10"/>
      <c r="S33" s="17"/>
      <c r="T33" s="14"/>
      <c r="U33" s="17"/>
      <c r="V33" s="10"/>
      <c r="W33" s="17"/>
      <c r="X33" s="11"/>
      <c r="Y33" s="10"/>
      <c r="Z33" s="11"/>
      <c r="AA33" s="11"/>
      <c r="AB33" s="10"/>
      <c r="AC33" s="37">
        <f t="shared" si="0"/>
        <v>626000</v>
      </c>
    </row>
    <row r="34" spans="1:29" ht="27" customHeight="1">
      <c r="A34" s="46"/>
      <c r="B34" s="17">
        <v>25315532000</v>
      </c>
      <c r="C34" s="56" t="s">
        <v>293</v>
      </c>
      <c r="D34" s="38"/>
      <c r="E34" s="38">
        <v>467000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14">
        <v>107600</v>
      </c>
      <c r="Q34" s="11"/>
      <c r="R34" s="10"/>
      <c r="S34" s="17"/>
      <c r="T34" s="14"/>
      <c r="U34" s="17"/>
      <c r="V34" s="10"/>
      <c r="W34" s="17"/>
      <c r="X34" s="11"/>
      <c r="Y34" s="10"/>
      <c r="Z34" s="11"/>
      <c r="AA34" s="11"/>
      <c r="AB34" s="10"/>
      <c r="AC34" s="37">
        <f t="shared" si="0"/>
        <v>574600</v>
      </c>
    </row>
    <row r="35" spans="1:29" ht="28.5" customHeight="1">
      <c r="A35" s="46"/>
      <c r="B35" s="17">
        <v>25315533000</v>
      </c>
      <c r="C35" s="56" t="s">
        <v>294</v>
      </c>
      <c r="D35" s="38"/>
      <c r="E35" s="38">
        <v>305020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14">
        <v>97600</v>
      </c>
      <c r="Q35" s="11"/>
      <c r="R35" s="10"/>
      <c r="S35" s="17"/>
      <c r="T35" s="14"/>
      <c r="U35" s="17"/>
      <c r="V35" s="10"/>
      <c r="W35" s="17"/>
      <c r="X35" s="11"/>
      <c r="Y35" s="10"/>
      <c r="Z35" s="11"/>
      <c r="AA35" s="11"/>
      <c r="AB35" s="10"/>
      <c r="AC35" s="37">
        <f t="shared" si="0"/>
        <v>402620</v>
      </c>
    </row>
    <row r="36" spans="1:29" ht="29.25" customHeight="1">
      <c r="A36" s="46"/>
      <c r="B36" s="17">
        <v>25315534000</v>
      </c>
      <c r="C36" s="56" t="s">
        <v>295</v>
      </c>
      <c r="D36" s="38"/>
      <c r="E36" s="38">
        <v>40000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14">
        <v>56600</v>
      </c>
      <c r="Q36" s="11"/>
      <c r="R36" s="10"/>
      <c r="S36" s="17"/>
      <c r="T36" s="14"/>
      <c r="U36" s="17"/>
      <c r="V36" s="10"/>
      <c r="W36" s="17"/>
      <c r="X36" s="11"/>
      <c r="Y36" s="10"/>
      <c r="Z36" s="11"/>
      <c r="AA36" s="11"/>
      <c r="AB36" s="10"/>
      <c r="AC36" s="37">
        <f t="shared" si="0"/>
        <v>96600</v>
      </c>
    </row>
    <row r="37" spans="1:29" ht="28.5" customHeight="1">
      <c r="A37" s="46"/>
      <c r="B37" s="17">
        <v>25315535000</v>
      </c>
      <c r="C37" s="56" t="s">
        <v>296</v>
      </c>
      <c r="D37" s="38"/>
      <c r="E37" s="38">
        <v>215000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14">
        <v>98700</v>
      </c>
      <c r="Q37" s="11"/>
      <c r="R37" s="10"/>
      <c r="S37" s="17"/>
      <c r="T37" s="14"/>
      <c r="U37" s="17"/>
      <c r="V37" s="10"/>
      <c r="W37" s="17"/>
      <c r="X37" s="11"/>
      <c r="Y37" s="10"/>
      <c r="Z37" s="11"/>
      <c r="AA37" s="11"/>
      <c r="AB37" s="10"/>
      <c r="AC37" s="37">
        <f t="shared" si="0"/>
        <v>313700</v>
      </c>
    </row>
    <row r="38" spans="1:29" ht="28.5" customHeight="1">
      <c r="A38" s="46"/>
      <c r="B38" s="17">
        <v>25315537000</v>
      </c>
      <c r="C38" s="56" t="s">
        <v>297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14">
        <v>34600</v>
      </c>
      <c r="Q38" s="11"/>
      <c r="R38" s="10"/>
      <c r="S38" s="17"/>
      <c r="T38" s="14"/>
      <c r="U38" s="17"/>
      <c r="V38" s="10"/>
      <c r="W38" s="17"/>
      <c r="X38" s="11"/>
      <c r="Y38" s="11"/>
      <c r="Z38" s="11"/>
      <c r="AA38" s="11"/>
      <c r="AB38" s="10"/>
      <c r="AC38" s="37">
        <f t="shared" si="0"/>
        <v>34600</v>
      </c>
    </row>
    <row r="39" spans="1:29" ht="26.25" customHeight="1" thickBot="1">
      <c r="A39" s="46"/>
      <c r="B39" s="18">
        <v>25315538000</v>
      </c>
      <c r="C39" s="49" t="s">
        <v>298</v>
      </c>
      <c r="D39" s="40"/>
      <c r="E39" s="40">
        <v>672692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22">
        <v>149100</v>
      </c>
      <c r="Q39" s="21"/>
      <c r="R39" s="19"/>
      <c r="S39" s="18"/>
      <c r="T39" s="22"/>
      <c r="U39" s="18"/>
      <c r="V39" s="10"/>
      <c r="W39" s="18"/>
      <c r="X39" s="21"/>
      <c r="Y39" s="21"/>
      <c r="Z39" s="21"/>
      <c r="AA39" s="21"/>
      <c r="AB39" s="19"/>
      <c r="AC39" s="37">
        <f t="shared" si="0"/>
        <v>821792</v>
      </c>
    </row>
    <row r="40" spans="1:29" ht="37.5" customHeight="1" thickBot="1">
      <c r="A40" s="46"/>
      <c r="B40" s="532" t="s">
        <v>259</v>
      </c>
      <c r="C40" s="532"/>
      <c r="D40" s="327"/>
      <c r="E40" s="41">
        <f aca="true" t="shared" si="1" ref="E40:AB40">SUM(E10:E39)</f>
        <v>7346032</v>
      </c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26">
        <f t="shared" si="1"/>
        <v>2004750</v>
      </c>
      <c r="Q40" s="53">
        <f t="shared" si="1"/>
        <v>0</v>
      </c>
      <c r="R40" s="25">
        <f t="shared" si="1"/>
        <v>0</v>
      </c>
      <c r="S40" s="25">
        <f t="shared" si="1"/>
        <v>0</v>
      </c>
      <c r="T40" s="25">
        <f t="shared" si="1"/>
        <v>0</v>
      </c>
      <c r="U40" s="41">
        <f t="shared" si="1"/>
        <v>60000</v>
      </c>
      <c r="V40" s="409">
        <f t="shared" si="1"/>
        <v>806.5</v>
      </c>
      <c r="W40" s="53">
        <f t="shared" si="1"/>
        <v>0</v>
      </c>
      <c r="X40" s="25">
        <f t="shared" si="1"/>
        <v>0</v>
      </c>
      <c r="Y40" s="25">
        <f t="shared" si="1"/>
        <v>0</v>
      </c>
      <c r="Z40" s="25">
        <f t="shared" si="1"/>
        <v>0</v>
      </c>
      <c r="AA40" s="25">
        <f t="shared" si="1"/>
        <v>0</v>
      </c>
      <c r="AB40" s="25">
        <f t="shared" si="1"/>
        <v>0</v>
      </c>
      <c r="AC40" s="37">
        <f t="shared" si="0"/>
        <v>9411588.5</v>
      </c>
    </row>
    <row r="41" spans="1:29" ht="27" customHeight="1" thickBot="1">
      <c r="A41" s="46"/>
      <c r="B41" s="24">
        <v>25315401000</v>
      </c>
      <c r="C41" s="20" t="s">
        <v>299</v>
      </c>
      <c r="D41" s="67"/>
      <c r="E41" s="52">
        <v>12000</v>
      </c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58">
        <v>100000</v>
      </c>
      <c r="Q41" s="20"/>
      <c r="R41" s="27"/>
      <c r="S41" s="20"/>
      <c r="T41" s="29"/>
      <c r="U41" s="20"/>
      <c r="V41" s="10"/>
      <c r="W41" s="20"/>
      <c r="X41" s="28"/>
      <c r="Y41" s="28"/>
      <c r="Z41" s="28"/>
      <c r="AA41" s="28"/>
      <c r="AB41" s="27"/>
      <c r="AC41" s="37">
        <f t="shared" si="0"/>
        <v>112000</v>
      </c>
    </row>
    <row r="42" spans="1:29" ht="30.75" thickBot="1">
      <c r="A42" s="46"/>
      <c r="B42" s="532" t="s">
        <v>260</v>
      </c>
      <c r="C42" s="564"/>
      <c r="D42" s="327"/>
      <c r="E42" s="26">
        <f>E41</f>
        <v>12000</v>
      </c>
      <c r="F42" s="71"/>
      <c r="G42" s="71"/>
      <c r="H42" s="71"/>
      <c r="I42" s="71"/>
      <c r="J42" s="71"/>
      <c r="K42" s="71"/>
      <c r="L42" s="71"/>
      <c r="M42" s="71"/>
      <c r="N42" s="438"/>
      <c r="O42" s="72"/>
      <c r="P42" s="59">
        <f>P41</f>
        <v>100000</v>
      </c>
      <c r="Q42" s="26">
        <f aca="true" t="shared" si="2" ref="Q42:AB42">Q41</f>
        <v>0</v>
      </c>
      <c r="R42" s="26">
        <f t="shared" si="2"/>
        <v>0</v>
      </c>
      <c r="S42" s="59">
        <f t="shared" si="2"/>
        <v>0</v>
      </c>
      <c r="T42" s="26">
        <f t="shared" si="2"/>
        <v>0</v>
      </c>
      <c r="U42" s="41">
        <f t="shared" si="2"/>
        <v>0</v>
      </c>
      <c r="V42" s="41">
        <f t="shared" si="2"/>
        <v>0</v>
      </c>
      <c r="W42" s="59">
        <f t="shared" si="2"/>
        <v>0</v>
      </c>
      <c r="X42" s="26">
        <f t="shared" si="2"/>
        <v>0</v>
      </c>
      <c r="Y42" s="26">
        <f t="shared" si="2"/>
        <v>0</v>
      </c>
      <c r="Z42" s="26">
        <f t="shared" si="2"/>
        <v>0</v>
      </c>
      <c r="AA42" s="26">
        <f t="shared" si="2"/>
        <v>0</v>
      </c>
      <c r="AB42" s="26">
        <f t="shared" si="2"/>
        <v>0</v>
      </c>
      <c r="AC42" s="37">
        <f t="shared" si="0"/>
        <v>112000</v>
      </c>
    </row>
    <row r="43" spans="1:29" ht="45" customHeight="1" thickBot="1">
      <c r="A43" s="46"/>
      <c r="B43" s="77" t="s">
        <v>325</v>
      </c>
      <c r="C43" s="325"/>
      <c r="D43" s="326">
        <v>2789000</v>
      </c>
      <c r="E43" s="33"/>
      <c r="F43" s="461">
        <v>30624269.89</v>
      </c>
      <c r="G43" s="72">
        <v>4573700</v>
      </c>
      <c r="H43" s="72">
        <v>46998300</v>
      </c>
      <c r="I43" s="72">
        <v>2553200</v>
      </c>
      <c r="J43" s="73">
        <v>735586</v>
      </c>
      <c r="K43" s="73">
        <v>1700000</v>
      </c>
      <c r="L43" s="73">
        <v>78700</v>
      </c>
      <c r="M43" s="73">
        <v>869845</v>
      </c>
      <c r="N43" s="439"/>
      <c r="O43" s="440">
        <v>1139049</v>
      </c>
      <c r="P43" s="51"/>
      <c r="Q43" s="30"/>
      <c r="R43" s="32"/>
      <c r="S43" s="33"/>
      <c r="T43" s="31"/>
      <c r="U43" s="33"/>
      <c r="V43" s="408"/>
      <c r="W43" s="33">
        <v>42100</v>
      </c>
      <c r="X43" s="30">
        <v>17500</v>
      </c>
      <c r="Y43" s="30">
        <v>46040</v>
      </c>
      <c r="Z43" s="30">
        <v>147500</v>
      </c>
      <c r="AA43" s="30"/>
      <c r="AB43" s="32"/>
      <c r="AC43" s="37">
        <f>SUM(D43:AB43)</f>
        <v>92314789.89</v>
      </c>
    </row>
    <row r="44" spans="1:29" ht="34.5" customHeight="1" thickBot="1">
      <c r="A44" s="46"/>
      <c r="B44" s="75">
        <v>25526000000</v>
      </c>
      <c r="C44" s="76" t="s">
        <v>268</v>
      </c>
      <c r="D44" s="329"/>
      <c r="E44" s="38"/>
      <c r="F44" s="56"/>
      <c r="G44" s="56"/>
      <c r="H44" s="56"/>
      <c r="I44" s="56"/>
      <c r="J44" s="39"/>
      <c r="K44" s="39"/>
      <c r="L44" s="39"/>
      <c r="M44" s="39"/>
      <c r="N44" s="17">
        <v>3279000</v>
      </c>
      <c r="O44" s="49"/>
      <c r="P44" s="70">
        <v>30500</v>
      </c>
      <c r="Q44" s="11">
        <v>881300</v>
      </c>
      <c r="R44" s="10">
        <v>357286</v>
      </c>
      <c r="S44" s="17">
        <v>423000</v>
      </c>
      <c r="T44" s="14"/>
      <c r="U44" s="17"/>
      <c r="V44" s="10"/>
      <c r="W44" s="17"/>
      <c r="X44" s="11"/>
      <c r="Y44" s="11"/>
      <c r="Z44" s="11"/>
      <c r="AA44" s="11"/>
      <c r="AB44" s="10"/>
      <c r="AC44" s="37">
        <f t="shared" si="0"/>
        <v>4971086</v>
      </c>
    </row>
    <row r="45" spans="1:29" ht="36" customHeight="1" thickBot="1">
      <c r="A45" s="46"/>
      <c r="B45" s="49">
        <v>25537000000</v>
      </c>
      <c r="C45" s="55" t="s">
        <v>269</v>
      </c>
      <c r="D45" s="328"/>
      <c r="E45" s="69"/>
      <c r="F45" s="49"/>
      <c r="G45" s="49"/>
      <c r="H45" s="49"/>
      <c r="I45" s="49"/>
      <c r="J45" s="74"/>
      <c r="K45" s="74"/>
      <c r="L45" s="74"/>
      <c r="M45" s="74"/>
      <c r="N45" s="74">
        <v>2565400</v>
      </c>
      <c r="O45" s="58"/>
      <c r="P45" s="48">
        <v>8800</v>
      </c>
      <c r="Q45" s="43">
        <v>511100</v>
      </c>
      <c r="R45" s="44"/>
      <c r="S45" s="45">
        <v>331000</v>
      </c>
      <c r="T45" s="42">
        <v>694000</v>
      </c>
      <c r="U45" s="45"/>
      <c r="V45" s="10"/>
      <c r="W45" s="45"/>
      <c r="X45" s="43"/>
      <c r="Y45" s="43"/>
      <c r="Z45" s="43"/>
      <c r="AA45" s="43"/>
      <c r="AB45" s="44"/>
      <c r="AC45" s="37">
        <f t="shared" si="0"/>
        <v>4110300</v>
      </c>
    </row>
    <row r="46" spans="1:29" ht="36" customHeight="1" thickBot="1">
      <c r="A46" s="46"/>
      <c r="B46" s="532" t="s">
        <v>312</v>
      </c>
      <c r="C46" s="533"/>
      <c r="D46" s="324"/>
      <c r="E46" s="26">
        <f>E44+E45</f>
        <v>0</v>
      </c>
      <c r="F46" s="50"/>
      <c r="G46" s="50"/>
      <c r="H46" s="50"/>
      <c r="I46" s="50"/>
      <c r="J46" s="50"/>
      <c r="K46" s="50"/>
      <c r="L46" s="50"/>
      <c r="M46" s="50"/>
      <c r="N46" s="26">
        <f>N44+N45</f>
        <v>5844400</v>
      </c>
      <c r="O46" s="26">
        <f>O44+O45</f>
        <v>0</v>
      </c>
      <c r="P46" s="59">
        <f>P44+P45</f>
        <v>39300</v>
      </c>
      <c r="Q46" s="26">
        <f aca="true" t="shared" si="3" ref="Q46:AB46">Q44+Q45</f>
        <v>1392400</v>
      </c>
      <c r="R46" s="26">
        <f t="shared" si="3"/>
        <v>357286</v>
      </c>
      <c r="S46" s="26">
        <f t="shared" si="3"/>
        <v>754000</v>
      </c>
      <c r="T46" s="26">
        <f t="shared" si="3"/>
        <v>694000</v>
      </c>
      <c r="U46" s="41">
        <f t="shared" si="3"/>
        <v>0</v>
      </c>
      <c r="V46" s="41">
        <f t="shared" si="3"/>
        <v>0</v>
      </c>
      <c r="W46" s="59">
        <f t="shared" si="3"/>
        <v>0</v>
      </c>
      <c r="X46" s="26">
        <f t="shared" si="3"/>
        <v>0</v>
      </c>
      <c r="Y46" s="26">
        <f t="shared" si="3"/>
        <v>0</v>
      </c>
      <c r="Z46" s="26">
        <f t="shared" si="3"/>
        <v>0</v>
      </c>
      <c r="AA46" s="26">
        <f t="shared" si="3"/>
        <v>0</v>
      </c>
      <c r="AB46" s="26">
        <f t="shared" si="3"/>
        <v>0</v>
      </c>
      <c r="AC46" s="37">
        <f t="shared" si="0"/>
        <v>9081386</v>
      </c>
    </row>
    <row r="47" spans="1:29" ht="29.25" customHeight="1" thickBot="1">
      <c r="A47" s="46"/>
      <c r="B47" s="522" t="s">
        <v>307</v>
      </c>
      <c r="C47" s="523"/>
      <c r="D47" s="50">
        <f aca="true" t="shared" si="4" ref="D47:AB47">D40+D42+D43+D46</f>
        <v>2789000</v>
      </c>
      <c r="E47" s="413">
        <f t="shared" si="4"/>
        <v>7358032</v>
      </c>
      <c r="F47" s="462">
        <f t="shared" si="4"/>
        <v>30624269.89</v>
      </c>
      <c r="G47" s="50">
        <f t="shared" si="4"/>
        <v>4573700</v>
      </c>
      <c r="H47" s="50">
        <f t="shared" si="4"/>
        <v>46998300</v>
      </c>
      <c r="I47" s="50">
        <f t="shared" si="4"/>
        <v>2553200</v>
      </c>
      <c r="J47" s="50">
        <f t="shared" si="4"/>
        <v>735586</v>
      </c>
      <c r="K47" s="50">
        <f t="shared" si="4"/>
        <v>1700000</v>
      </c>
      <c r="L47" s="50">
        <f t="shared" si="4"/>
        <v>78700</v>
      </c>
      <c r="M47" s="50">
        <f t="shared" si="4"/>
        <v>869845</v>
      </c>
      <c r="N47" s="50">
        <f t="shared" si="4"/>
        <v>5844400</v>
      </c>
      <c r="O47" s="50">
        <f t="shared" si="4"/>
        <v>1139049</v>
      </c>
      <c r="P47" s="50">
        <f t="shared" si="4"/>
        <v>2144050</v>
      </c>
      <c r="Q47" s="50">
        <f t="shared" si="4"/>
        <v>1392400</v>
      </c>
      <c r="R47" s="50">
        <f t="shared" si="4"/>
        <v>357286</v>
      </c>
      <c r="S47" s="50">
        <f t="shared" si="4"/>
        <v>754000</v>
      </c>
      <c r="T47" s="50">
        <f t="shared" si="4"/>
        <v>694000</v>
      </c>
      <c r="U47" s="407">
        <f t="shared" si="4"/>
        <v>60000</v>
      </c>
      <c r="V47" s="410">
        <f t="shared" si="4"/>
        <v>806.5</v>
      </c>
      <c r="W47" s="47">
        <f t="shared" si="4"/>
        <v>42100</v>
      </c>
      <c r="X47" s="50">
        <f t="shared" si="4"/>
        <v>17500</v>
      </c>
      <c r="Y47" s="47">
        <f>Y40+Y42+Y43+Y46</f>
        <v>46040</v>
      </c>
      <c r="Z47" s="47">
        <f>Z40+Z42+Z43+Z46</f>
        <v>147500</v>
      </c>
      <c r="AA47" s="23">
        <f t="shared" si="4"/>
        <v>0</v>
      </c>
      <c r="AB47" s="50">
        <f t="shared" si="4"/>
        <v>0</v>
      </c>
      <c r="AC47" s="414">
        <f>SUM(D47:AB47)</f>
        <v>110919764.39</v>
      </c>
    </row>
    <row r="48" spans="2:29" ht="2.25" customHeight="1">
      <c r="B48" s="9"/>
      <c r="C48" s="9"/>
      <c r="D48" s="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2:29" ht="100.5" customHeight="1">
      <c r="B49" s="5"/>
      <c r="C49" s="559" t="s">
        <v>315</v>
      </c>
      <c r="D49" s="559"/>
      <c r="E49" s="559"/>
      <c r="F49" s="559"/>
      <c r="G49" s="559"/>
      <c r="H49" s="559"/>
      <c r="I49" s="559"/>
      <c r="J49" s="559"/>
      <c r="K49" s="559"/>
      <c r="L49" s="559"/>
      <c r="M49" s="559"/>
      <c r="N49" s="559"/>
      <c r="O49" s="559"/>
      <c r="P49" s="559"/>
      <c r="Q49" s="559"/>
      <c r="R49" s="559"/>
      <c r="S49" s="559"/>
      <c r="T49" s="559"/>
      <c r="U49" s="559"/>
      <c r="V49" s="559"/>
      <c r="W49" s="559"/>
      <c r="X49" s="559"/>
      <c r="Y49" s="559"/>
      <c r="Z49" s="559"/>
      <c r="AA49" s="559"/>
      <c r="AB49" s="559"/>
      <c r="AC49" s="559"/>
    </row>
    <row r="50" spans="2:29" ht="31.5" customHeight="1">
      <c r="B50" s="5"/>
      <c r="C50" s="5"/>
      <c r="D50" s="5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2:29" ht="20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</sheetData>
  <sheetProtection/>
  <mergeCells count="28">
    <mergeCell ref="C49:AC49"/>
    <mergeCell ref="L8:L9"/>
    <mergeCell ref="D5:AC5"/>
    <mergeCell ref="D6:D9"/>
    <mergeCell ref="B40:C40"/>
    <mergeCell ref="B42:C42"/>
    <mergeCell ref="B5:B9"/>
    <mergeCell ref="J8:J9"/>
    <mergeCell ref="X1:AC1"/>
    <mergeCell ref="F8:F9"/>
    <mergeCell ref="G8:G9"/>
    <mergeCell ref="H8:H9"/>
    <mergeCell ref="I8:I9"/>
    <mergeCell ref="AA7:AB7"/>
    <mergeCell ref="F7:Z7"/>
    <mergeCell ref="P8:Z8"/>
    <mergeCell ref="F6:AB6"/>
    <mergeCell ref="C2:AC2"/>
    <mergeCell ref="B3:AC3"/>
    <mergeCell ref="N8:N9"/>
    <mergeCell ref="B47:C47"/>
    <mergeCell ref="AC6:AC7"/>
    <mergeCell ref="C5:C9"/>
    <mergeCell ref="E6:E9"/>
    <mergeCell ref="B46:C46"/>
    <mergeCell ref="M8:M9"/>
    <mergeCell ref="K8:K9"/>
    <mergeCell ref="O8:O9"/>
  </mergeCells>
  <printOptions/>
  <pageMargins left="0.31496062992125984" right="0.07874015748031496" top="0.7874015748031497" bottom="0.2755905511811024" header="0.1968503937007874" footer="0.31496062992125984"/>
  <pageSetup horizontalDpi="600" verticalDpi="600" orientation="landscape" paperSize="9" scale="2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2"/>
  <sheetViews>
    <sheetView view="pageBreakPreview" zoomScale="50" zoomScaleNormal="75" zoomScaleSheetLayoutView="50" zoomScalePageLayoutView="0" workbookViewId="0" topLeftCell="C28">
      <selection activeCell="C50" sqref="C50:X50"/>
    </sheetView>
  </sheetViews>
  <sheetFormatPr defaultColWidth="10.66015625" defaultRowHeight="12.75"/>
  <cols>
    <col min="1" max="1" width="0.328125" style="3" customWidth="1"/>
    <col min="2" max="2" width="38.33203125" style="3" customWidth="1"/>
    <col min="3" max="3" width="40.5" style="3" customWidth="1"/>
    <col min="4" max="4" width="27.5" style="3" hidden="1" customWidth="1"/>
    <col min="5" max="5" width="39.33203125" style="3" hidden="1" customWidth="1"/>
    <col min="6" max="6" width="25.5" style="3" hidden="1" customWidth="1"/>
    <col min="7" max="7" width="44.16015625" style="3" hidden="1" customWidth="1"/>
    <col min="8" max="8" width="35" style="3" hidden="1" customWidth="1"/>
    <col min="9" max="9" width="27.5" style="3" hidden="1" customWidth="1"/>
    <col min="10" max="10" width="38" style="3" customWidth="1"/>
    <col min="11" max="11" width="41.66015625" style="3" customWidth="1"/>
    <col min="12" max="12" width="29.33203125" style="3" customWidth="1"/>
    <col min="13" max="13" width="58.5" style="3" customWidth="1"/>
    <col min="14" max="14" width="66.16015625" style="3" customWidth="1"/>
    <col min="15" max="15" width="23.5" style="3" customWidth="1"/>
    <col min="16" max="16" width="27.33203125" style="3" customWidth="1"/>
    <col min="17" max="17" width="29" style="3" customWidth="1"/>
    <col min="18" max="18" width="36.5" style="3" customWidth="1"/>
    <col min="19" max="19" width="5.83203125" style="3" bestFit="1" customWidth="1"/>
    <col min="20" max="20" width="5.83203125" style="3" customWidth="1"/>
    <col min="21" max="21" width="5.5" style="3" customWidth="1"/>
    <col min="22" max="22" width="10.66015625" style="3" customWidth="1"/>
    <col min="23" max="23" width="9" style="3" customWidth="1"/>
    <col min="24" max="24" width="34.16015625" style="3" customWidth="1"/>
    <col min="25" max="16384" width="10.66015625" style="3" customWidth="1"/>
  </cols>
  <sheetData>
    <row r="1" spans="2:24" ht="60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539" t="s">
        <v>253</v>
      </c>
      <c r="U1" s="539"/>
      <c r="V1" s="539"/>
      <c r="W1" s="539"/>
      <c r="X1" s="539"/>
    </row>
    <row r="2" spans="2:24" ht="30" hidden="1">
      <c r="B2" s="4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</row>
    <row r="3" spans="2:24" ht="30">
      <c r="B3" s="519" t="s">
        <v>301</v>
      </c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  <c r="X3" s="519"/>
    </row>
    <row r="4" spans="2:24" ht="6" customHeight="1" thickBot="1">
      <c r="B4" s="54"/>
      <c r="C4" s="54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34" t="s">
        <v>257</v>
      </c>
    </row>
    <row r="5" spans="1:24" ht="36.75" customHeight="1" thickBot="1">
      <c r="A5" s="46"/>
      <c r="B5" s="565" t="s">
        <v>302</v>
      </c>
      <c r="C5" s="526" t="s">
        <v>300</v>
      </c>
      <c r="D5" s="571" t="s">
        <v>326</v>
      </c>
      <c r="E5" s="572"/>
      <c r="F5" s="572"/>
      <c r="G5" s="572"/>
      <c r="H5" s="572"/>
      <c r="I5" s="572"/>
      <c r="J5" s="573"/>
      <c r="K5" s="573"/>
      <c r="L5" s="573"/>
      <c r="M5" s="573"/>
      <c r="N5" s="573"/>
      <c r="O5" s="573"/>
      <c r="P5" s="573"/>
      <c r="Q5" s="573"/>
      <c r="R5" s="573"/>
      <c r="S5" s="573"/>
      <c r="T5" s="573"/>
      <c r="U5" s="573"/>
      <c r="V5" s="573"/>
      <c r="W5" s="573"/>
      <c r="X5" s="574"/>
    </row>
    <row r="6" spans="1:24" ht="27.75" customHeight="1">
      <c r="A6" s="46"/>
      <c r="B6" s="566"/>
      <c r="C6" s="570"/>
      <c r="D6" s="575"/>
      <c r="E6" s="555" t="s">
        <v>304</v>
      </c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556"/>
      <c r="R6" s="556"/>
      <c r="S6" s="556"/>
      <c r="T6" s="556"/>
      <c r="U6" s="556"/>
      <c r="V6" s="556"/>
      <c r="W6" s="557"/>
      <c r="X6" s="524" t="s">
        <v>306</v>
      </c>
    </row>
    <row r="7" spans="1:24" ht="45" customHeight="1" thickBot="1">
      <c r="A7" s="46"/>
      <c r="B7" s="566"/>
      <c r="C7" s="570"/>
      <c r="D7" s="576"/>
      <c r="E7" s="550" t="s">
        <v>321</v>
      </c>
      <c r="F7" s="551"/>
      <c r="G7" s="551"/>
      <c r="H7" s="551"/>
      <c r="I7" s="551"/>
      <c r="J7" s="551"/>
      <c r="K7" s="551"/>
      <c r="L7" s="551"/>
      <c r="M7" s="551"/>
      <c r="N7" s="551"/>
      <c r="O7" s="551"/>
      <c r="P7" s="551"/>
      <c r="Q7" s="551"/>
      <c r="R7" s="551"/>
      <c r="S7" s="551"/>
      <c r="T7" s="551"/>
      <c r="U7" s="552"/>
      <c r="V7" s="548" t="s">
        <v>305</v>
      </c>
      <c r="W7" s="549"/>
      <c r="X7" s="525"/>
    </row>
    <row r="8" spans="1:24" ht="52.5" customHeight="1" thickBot="1">
      <c r="A8" s="46"/>
      <c r="B8" s="566"/>
      <c r="C8" s="570"/>
      <c r="D8" s="576"/>
      <c r="E8" s="540"/>
      <c r="F8" s="544"/>
      <c r="G8" s="578"/>
      <c r="H8" s="578"/>
      <c r="I8" s="555"/>
      <c r="J8" s="582" t="s">
        <v>327</v>
      </c>
      <c r="K8" s="582"/>
      <c r="L8" s="582"/>
      <c r="M8" s="582"/>
      <c r="N8" s="582"/>
      <c r="O8" s="582"/>
      <c r="P8" s="583"/>
      <c r="Q8" s="581" t="s">
        <v>620</v>
      </c>
      <c r="R8" s="584" t="s">
        <v>328</v>
      </c>
      <c r="S8" s="79"/>
      <c r="T8" s="79"/>
      <c r="U8" s="80"/>
      <c r="V8" s="60"/>
      <c r="W8" s="65"/>
      <c r="X8" s="35"/>
    </row>
    <row r="9" spans="1:24" ht="244.5" customHeight="1" thickBot="1">
      <c r="A9" s="46"/>
      <c r="B9" s="567"/>
      <c r="C9" s="536"/>
      <c r="D9" s="577"/>
      <c r="E9" s="541"/>
      <c r="F9" s="545"/>
      <c r="G9" s="579"/>
      <c r="H9" s="579"/>
      <c r="I9" s="580"/>
      <c r="J9" s="330" t="s">
        <v>330</v>
      </c>
      <c r="K9" s="423" t="s">
        <v>91</v>
      </c>
      <c r="L9" s="431" t="s">
        <v>106</v>
      </c>
      <c r="M9" s="82" t="s">
        <v>110</v>
      </c>
      <c r="N9" s="81" t="s">
        <v>565</v>
      </c>
      <c r="O9" s="386" t="s">
        <v>564</v>
      </c>
      <c r="P9" s="82" t="s">
        <v>551</v>
      </c>
      <c r="Q9" s="581"/>
      <c r="R9" s="585"/>
      <c r="S9" s="83"/>
      <c r="T9" s="62"/>
      <c r="U9" s="63"/>
      <c r="V9" s="63"/>
      <c r="W9" s="63"/>
      <c r="X9" s="64"/>
    </row>
    <row r="10" spans="1:24" ht="29.25" customHeight="1">
      <c r="A10" s="46"/>
      <c r="B10" s="16">
        <v>25315501000</v>
      </c>
      <c r="C10" s="57" t="s">
        <v>270</v>
      </c>
      <c r="D10" s="36"/>
      <c r="E10" s="36"/>
      <c r="F10" s="36"/>
      <c r="G10" s="36"/>
      <c r="H10" s="36"/>
      <c r="I10" s="36"/>
      <c r="J10" s="331">
        <v>720400</v>
      </c>
      <c r="K10" s="424"/>
      <c r="L10" s="434"/>
      <c r="M10" s="16"/>
      <c r="N10" s="15"/>
      <c r="O10" s="13"/>
      <c r="P10" s="16"/>
      <c r="Q10" s="10"/>
      <c r="R10" s="448"/>
      <c r="S10" s="15"/>
      <c r="T10" s="15"/>
      <c r="U10" s="13"/>
      <c r="V10" s="15"/>
      <c r="W10" s="13"/>
      <c r="X10" s="340">
        <f aca="true" t="shared" si="0" ref="X10:X47">SUM(D10:W10)</f>
        <v>720400</v>
      </c>
    </row>
    <row r="11" spans="1:24" ht="31.5" customHeight="1">
      <c r="A11" s="46"/>
      <c r="B11" s="17">
        <v>25315502000</v>
      </c>
      <c r="C11" s="56" t="s">
        <v>271</v>
      </c>
      <c r="D11" s="38"/>
      <c r="E11" s="38"/>
      <c r="F11" s="38"/>
      <c r="G11" s="38"/>
      <c r="H11" s="38"/>
      <c r="I11" s="38"/>
      <c r="J11" s="332">
        <v>236900</v>
      </c>
      <c r="K11" s="425"/>
      <c r="L11" s="434"/>
      <c r="M11" s="17"/>
      <c r="N11" s="11"/>
      <c r="O11" s="10"/>
      <c r="P11" s="17"/>
      <c r="Q11" s="10"/>
      <c r="R11" s="70"/>
      <c r="S11" s="11"/>
      <c r="T11" s="11"/>
      <c r="U11" s="10"/>
      <c r="V11" s="11"/>
      <c r="W11" s="10"/>
      <c r="X11" s="340">
        <f t="shared" si="0"/>
        <v>236900</v>
      </c>
    </row>
    <row r="12" spans="1:24" ht="32.25" customHeight="1">
      <c r="A12" s="46"/>
      <c r="B12" s="17">
        <v>25315503000</v>
      </c>
      <c r="C12" s="56" t="s">
        <v>272</v>
      </c>
      <c r="D12" s="38"/>
      <c r="E12" s="38"/>
      <c r="F12" s="38"/>
      <c r="G12" s="38"/>
      <c r="H12" s="38"/>
      <c r="I12" s="38"/>
      <c r="J12" s="332">
        <v>71600</v>
      </c>
      <c r="K12" s="425"/>
      <c r="L12" s="434"/>
      <c r="M12" s="17"/>
      <c r="N12" s="11"/>
      <c r="O12" s="10"/>
      <c r="P12" s="17"/>
      <c r="Q12" s="10"/>
      <c r="R12" s="70"/>
      <c r="S12" s="11"/>
      <c r="T12" s="11"/>
      <c r="U12" s="10"/>
      <c r="V12" s="11"/>
      <c r="W12" s="10"/>
      <c r="X12" s="340">
        <f t="shared" si="0"/>
        <v>71600</v>
      </c>
    </row>
    <row r="13" spans="1:24" ht="29.25" customHeight="1">
      <c r="A13" s="46"/>
      <c r="B13" s="17">
        <v>25315505000</v>
      </c>
      <c r="C13" s="56" t="s">
        <v>273</v>
      </c>
      <c r="D13" s="38"/>
      <c r="E13" s="38"/>
      <c r="F13" s="38"/>
      <c r="G13" s="38"/>
      <c r="H13" s="38"/>
      <c r="I13" s="38"/>
      <c r="J13" s="332">
        <v>370600</v>
      </c>
      <c r="K13" s="425">
        <v>50000</v>
      </c>
      <c r="L13" s="434"/>
      <c r="M13" s="17"/>
      <c r="N13" s="11"/>
      <c r="O13" s="10"/>
      <c r="P13" s="17"/>
      <c r="Q13" s="10"/>
      <c r="R13" s="70"/>
      <c r="S13" s="11"/>
      <c r="T13" s="11"/>
      <c r="U13" s="10"/>
      <c r="V13" s="11"/>
      <c r="W13" s="10"/>
      <c r="X13" s="340">
        <f t="shared" si="0"/>
        <v>420600</v>
      </c>
    </row>
    <row r="14" spans="1:24" ht="29.25" customHeight="1">
      <c r="A14" s="46"/>
      <c r="B14" s="17">
        <v>25315508000</v>
      </c>
      <c r="C14" s="56" t="s">
        <v>274</v>
      </c>
      <c r="D14" s="38"/>
      <c r="E14" s="38"/>
      <c r="F14" s="38"/>
      <c r="G14" s="38"/>
      <c r="H14" s="38"/>
      <c r="I14" s="38"/>
      <c r="J14" s="332">
        <v>665300</v>
      </c>
      <c r="K14" s="425">
        <v>50000</v>
      </c>
      <c r="L14" s="434"/>
      <c r="M14" s="17"/>
      <c r="N14" s="11"/>
      <c r="O14" s="10"/>
      <c r="P14" s="17"/>
      <c r="Q14" s="10"/>
      <c r="R14" s="70"/>
      <c r="S14" s="11"/>
      <c r="T14" s="11"/>
      <c r="U14" s="10"/>
      <c r="V14" s="11"/>
      <c r="W14" s="10"/>
      <c r="X14" s="340">
        <f t="shared" si="0"/>
        <v>715300</v>
      </c>
    </row>
    <row r="15" spans="1:24" ht="27" customHeight="1">
      <c r="A15" s="46"/>
      <c r="B15" s="17">
        <v>25315509000</v>
      </c>
      <c r="C15" s="56" t="s">
        <v>275</v>
      </c>
      <c r="D15" s="38"/>
      <c r="E15" s="38"/>
      <c r="F15" s="38"/>
      <c r="G15" s="38"/>
      <c r="H15" s="38"/>
      <c r="I15" s="38"/>
      <c r="J15" s="332">
        <v>73200</v>
      </c>
      <c r="K15" s="425"/>
      <c r="L15" s="434"/>
      <c r="M15" s="17"/>
      <c r="N15" s="11"/>
      <c r="O15" s="10"/>
      <c r="P15" s="17"/>
      <c r="Q15" s="10"/>
      <c r="R15" s="70"/>
      <c r="S15" s="11"/>
      <c r="T15" s="11"/>
      <c r="U15" s="10"/>
      <c r="V15" s="11"/>
      <c r="W15" s="10"/>
      <c r="X15" s="340">
        <f t="shared" si="0"/>
        <v>73200</v>
      </c>
    </row>
    <row r="16" spans="1:24" ht="27" customHeight="1">
      <c r="A16" s="46"/>
      <c r="B16" s="17">
        <v>25315511000</v>
      </c>
      <c r="C16" s="56" t="s">
        <v>276</v>
      </c>
      <c r="D16" s="38"/>
      <c r="E16" s="38"/>
      <c r="F16" s="38"/>
      <c r="G16" s="38"/>
      <c r="H16" s="38"/>
      <c r="I16" s="38"/>
      <c r="J16" s="332">
        <v>77500</v>
      </c>
      <c r="K16" s="425"/>
      <c r="L16" s="434"/>
      <c r="M16" s="17"/>
      <c r="N16" s="11"/>
      <c r="O16" s="10"/>
      <c r="P16" s="17"/>
      <c r="Q16" s="10"/>
      <c r="R16" s="70"/>
      <c r="S16" s="11"/>
      <c r="T16" s="11"/>
      <c r="U16" s="10"/>
      <c r="V16" s="11"/>
      <c r="W16" s="10"/>
      <c r="X16" s="340">
        <f t="shared" si="0"/>
        <v>77500</v>
      </c>
    </row>
    <row r="17" spans="1:24" ht="28.5" customHeight="1">
      <c r="A17" s="46"/>
      <c r="B17" s="17">
        <v>25315512000</v>
      </c>
      <c r="C17" s="56" t="s">
        <v>277</v>
      </c>
      <c r="D17" s="38"/>
      <c r="E17" s="38"/>
      <c r="F17" s="38"/>
      <c r="G17" s="38"/>
      <c r="H17" s="38"/>
      <c r="I17" s="38"/>
      <c r="J17" s="332">
        <v>64500</v>
      </c>
      <c r="K17" s="425"/>
      <c r="L17" s="434"/>
      <c r="M17" s="17"/>
      <c r="N17" s="11"/>
      <c r="O17" s="10"/>
      <c r="P17" s="17"/>
      <c r="Q17" s="10"/>
      <c r="R17" s="70"/>
      <c r="S17" s="11"/>
      <c r="T17" s="11"/>
      <c r="U17" s="10"/>
      <c r="V17" s="11"/>
      <c r="W17" s="10"/>
      <c r="X17" s="340">
        <f t="shared" si="0"/>
        <v>64500</v>
      </c>
    </row>
    <row r="18" spans="1:24" ht="27" customHeight="1">
      <c r="A18" s="46"/>
      <c r="B18" s="17">
        <v>25315513000</v>
      </c>
      <c r="C18" s="56" t="s">
        <v>258</v>
      </c>
      <c r="D18" s="38"/>
      <c r="E18" s="38"/>
      <c r="F18" s="38"/>
      <c r="G18" s="38"/>
      <c r="H18" s="38"/>
      <c r="I18" s="38"/>
      <c r="J18" s="332">
        <v>49800</v>
      </c>
      <c r="K18" s="425"/>
      <c r="L18" s="434"/>
      <c r="M18" s="17"/>
      <c r="N18" s="11"/>
      <c r="O18" s="10"/>
      <c r="P18" s="17"/>
      <c r="Q18" s="10"/>
      <c r="R18" s="70"/>
      <c r="S18" s="11"/>
      <c r="T18" s="11"/>
      <c r="U18" s="10"/>
      <c r="V18" s="11"/>
      <c r="W18" s="10"/>
      <c r="X18" s="340">
        <f t="shared" si="0"/>
        <v>49800</v>
      </c>
    </row>
    <row r="19" spans="1:24" ht="27" customHeight="1">
      <c r="A19" s="46"/>
      <c r="B19" s="17">
        <v>25315514000</v>
      </c>
      <c r="C19" s="56" t="s">
        <v>278</v>
      </c>
      <c r="D19" s="38"/>
      <c r="E19" s="38"/>
      <c r="F19" s="38"/>
      <c r="G19" s="38"/>
      <c r="H19" s="38"/>
      <c r="I19" s="38"/>
      <c r="J19" s="332">
        <v>610100</v>
      </c>
      <c r="K19" s="425"/>
      <c r="L19" s="434"/>
      <c r="M19" s="17"/>
      <c r="N19" s="11"/>
      <c r="O19" s="10"/>
      <c r="P19" s="17"/>
      <c r="Q19" s="10"/>
      <c r="R19" s="70"/>
      <c r="S19" s="11"/>
      <c r="T19" s="11"/>
      <c r="U19" s="10"/>
      <c r="V19" s="11"/>
      <c r="W19" s="10"/>
      <c r="X19" s="340">
        <f t="shared" si="0"/>
        <v>610100</v>
      </c>
    </row>
    <row r="20" spans="1:24" ht="28.5" customHeight="1">
      <c r="A20" s="46"/>
      <c r="B20" s="17">
        <v>25315515000</v>
      </c>
      <c r="C20" s="56" t="s">
        <v>279</v>
      </c>
      <c r="D20" s="38"/>
      <c r="E20" s="38"/>
      <c r="F20" s="38"/>
      <c r="G20" s="38"/>
      <c r="H20" s="38"/>
      <c r="I20" s="38"/>
      <c r="J20" s="332">
        <v>359000</v>
      </c>
      <c r="K20" s="425">
        <v>68000</v>
      </c>
      <c r="L20" s="434"/>
      <c r="M20" s="17"/>
      <c r="N20" s="11"/>
      <c r="O20" s="10"/>
      <c r="P20" s="17"/>
      <c r="Q20" s="10"/>
      <c r="R20" s="70"/>
      <c r="S20" s="11"/>
      <c r="T20" s="11"/>
      <c r="U20" s="10"/>
      <c r="V20" s="11"/>
      <c r="W20" s="10"/>
      <c r="X20" s="340">
        <f t="shared" si="0"/>
        <v>427000</v>
      </c>
    </row>
    <row r="21" spans="1:24" ht="26.25" customHeight="1">
      <c r="A21" s="46"/>
      <c r="B21" s="17">
        <v>25315516000</v>
      </c>
      <c r="C21" s="56" t="s">
        <v>280</v>
      </c>
      <c r="D21" s="38"/>
      <c r="E21" s="38"/>
      <c r="F21" s="38"/>
      <c r="G21" s="38"/>
      <c r="H21" s="38"/>
      <c r="I21" s="38"/>
      <c r="J21" s="332">
        <v>75900</v>
      </c>
      <c r="K21" s="425">
        <v>50000</v>
      </c>
      <c r="L21" s="434"/>
      <c r="M21" s="17"/>
      <c r="N21" s="11"/>
      <c r="O21" s="10"/>
      <c r="P21" s="17"/>
      <c r="Q21" s="10"/>
      <c r="R21" s="70"/>
      <c r="S21" s="11"/>
      <c r="T21" s="11"/>
      <c r="U21" s="10"/>
      <c r="V21" s="11"/>
      <c r="W21" s="10"/>
      <c r="X21" s="340">
        <f t="shared" si="0"/>
        <v>125900</v>
      </c>
    </row>
    <row r="22" spans="1:24" ht="29.25" customHeight="1">
      <c r="A22" s="46"/>
      <c r="B22" s="17">
        <v>25315517000</v>
      </c>
      <c r="C22" s="56" t="s">
        <v>281</v>
      </c>
      <c r="D22" s="38"/>
      <c r="E22" s="38"/>
      <c r="F22" s="38"/>
      <c r="G22" s="38"/>
      <c r="H22" s="38"/>
      <c r="I22" s="38"/>
      <c r="J22" s="332">
        <v>41900</v>
      </c>
      <c r="K22" s="425">
        <v>40000</v>
      </c>
      <c r="L22" s="434"/>
      <c r="M22" s="17"/>
      <c r="N22" s="11"/>
      <c r="O22" s="10"/>
      <c r="P22" s="17"/>
      <c r="Q22" s="10"/>
      <c r="R22" s="70"/>
      <c r="S22" s="11"/>
      <c r="T22" s="11"/>
      <c r="U22" s="10"/>
      <c r="V22" s="11"/>
      <c r="W22" s="10"/>
      <c r="X22" s="340">
        <f t="shared" si="0"/>
        <v>81900</v>
      </c>
    </row>
    <row r="23" spans="1:24" ht="29.25" customHeight="1">
      <c r="A23" s="46"/>
      <c r="B23" s="17">
        <v>25315518000</v>
      </c>
      <c r="C23" s="56" t="s">
        <v>282</v>
      </c>
      <c r="D23" s="38"/>
      <c r="E23" s="38"/>
      <c r="F23" s="38"/>
      <c r="G23" s="38"/>
      <c r="H23" s="38"/>
      <c r="I23" s="38"/>
      <c r="J23" s="332">
        <v>312400</v>
      </c>
      <c r="K23" s="425"/>
      <c r="L23" s="434"/>
      <c r="M23" s="17"/>
      <c r="N23" s="11"/>
      <c r="O23" s="10"/>
      <c r="P23" s="17"/>
      <c r="Q23" s="10"/>
      <c r="R23" s="70"/>
      <c r="S23" s="11"/>
      <c r="T23" s="11"/>
      <c r="U23" s="10"/>
      <c r="V23" s="11"/>
      <c r="W23" s="10"/>
      <c r="X23" s="340">
        <f t="shared" si="0"/>
        <v>312400</v>
      </c>
    </row>
    <row r="24" spans="1:24" ht="27" customHeight="1">
      <c r="A24" s="46"/>
      <c r="B24" s="17">
        <v>25315519000</v>
      </c>
      <c r="C24" s="56" t="s">
        <v>283</v>
      </c>
      <c r="D24" s="38"/>
      <c r="E24" s="38"/>
      <c r="F24" s="38"/>
      <c r="G24" s="38"/>
      <c r="H24" s="38"/>
      <c r="I24" s="38"/>
      <c r="J24" s="332">
        <v>41100</v>
      </c>
      <c r="K24" s="425">
        <v>45000</v>
      </c>
      <c r="L24" s="434"/>
      <c r="M24" s="17"/>
      <c r="N24" s="11"/>
      <c r="O24" s="10"/>
      <c r="P24" s="17"/>
      <c r="Q24" s="10"/>
      <c r="R24" s="70"/>
      <c r="S24" s="11"/>
      <c r="T24" s="11"/>
      <c r="U24" s="10"/>
      <c r="V24" s="11"/>
      <c r="W24" s="10"/>
      <c r="X24" s="340">
        <f t="shared" si="0"/>
        <v>86100</v>
      </c>
    </row>
    <row r="25" spans="1:24" ht="28.5" customHeight="1">
      <c r="A25" s="46"/>
      <c r="B25" s="17">
        <v>25315520000</v>
      </c>
      <c r="C25" s="56" t="s">
        <v>284</v>
      </c>
      <c r="D25" s="38"/>
      <c r="E25" s="38"/>
      <c r="F25" s="38"/>
      <c r="G25" s="38"/>
      <c r="H25" s="38"/>
      <c r="I25" s="38"/>
      <c r="J25" s="332">
        <v>44100</v>
      </c>
      <c r="K25" s="425"/>
      <c r="L25" s="434"/>
      <c r="M25" s="17"/>
      <c r="N25" s="11"/>
      <c r="O25" s="10"/>
      <c r="P25" s="17"/>
      <c r="Q25" s="10"/>
      <c r="R25" s="70"/>
      <c r="S25" s="11"/>
      <c r="T25" s="11"/>
      <c r="U25" s="10"/>
      <c r="V25" s="11"/>
      <c r="W25" s="10"/>
      <c r="X25" s="340">
        <f t="shared" si="0"/>
        <v>44100</v>
      </c>
    </row>
    <row r="26" spans="1:24" ht="28.5" customHeight="1">
      <c r="A26" s="46"/>
      <c r="B26" s="17">
        <v>25315521000</v>
      </c>
      <c r="C26" s="56" t="s">
        <v>285</v>
      </c>
      <c r="D26" s="38"/>
      <c r="E26" s="38"/>
      <c r="F26" s="38"/>
      <c r="G26" s="38"/>
      <c r="H26" s="38"/>
      <c r="I26" s="38"/>
      <c r="J26" s="332">
        <v>41800</v>
      </c>
      <c r="K26" s="425">
        <v>50000</v>
      </c>
      <c r="L26" s="434"/>
      <c r="M26" s="17"/>
      <c r="N26" s="11"/>
      <c r="O26" s="10"/>
      <c r="P26" s="17"/>
      <c r="Q26" s="10"/>
      <c r="R26" s="70"/>
      <c r="S26" s="11"/>
      <c r="T26" s="11"/>
      <c r="U26" s="10"/>
      <c r="V26" s="11"/>
      <c r="W26" s="10"/>
      <c r="X26" s="340">
        <f t="shared" si="0"/>
        <v>91800</v>
      </c>
    </row>
    <row r="27" spans="1:24" ht="27" customHeight="1">
      <c r="A27" s="46"/>
      <c r="B27" s="17">
        <v>25315522000</v>
      </c>
      <c r="C27" s="56" t="s">
        <v>286</v>
      </c>
      <c r="D27" s="38"/>
      <c r="E27" s="38"/>
      <c r="F27" s="38"/>
      <c r="G27" s="38"/>
      <c r="H27" s="38"/>
      <c r="I27" s="38"/>
      <c r="J27" s="332"/>
      <c r="K27" s="425"/>
      <c r="L27" s="434"/>
      <c r="M27" s="17"/>
      <c r="N27" s="11"/>
      <c r="O27" s="10"/>
      <c r="P27" s="17"/>
      <c r="Q27" s="10"/>
      <c r="R27" s="70"/>
      <c r="S27" s="11"/>
      <c r="T27" s="11"/>
      <c r="U27" s="10"/>
      <c r="V27" s="11"/>
      <c r="W27" s="10"/>
      <c r="X27" s="340">
        <f t="shared" si="0"/>
        <v>0</v>
      </c>
    </row>
    <row r="28" spans="1:24" ht="27" customHeight="1">
      <c r="A28" s="46"/>
      <c r="B28" s="17">
        <v>25315523000</v>
      </c>
      <c r="C28" s="56" t="s">
        <v>287</v>
      </c>
      <c r="D28" s="38"/>
      <c r="E28" s="38"/>
      <c r="F28" s="38"/>
      <c r="G28" s="38"/>
      <c r="H28" s="38"/>
      <c r="I28" s="38"/>
      <c r="J28" s="332">
        <v>28300</v>
      </c>
      <c r="K28" s="425"/>
      <c r="L28" s="434"/>
      <c r="M28" s="17"/>
      <c r="N28" s="11"/>
      <c r="O28" s="10"/>
      <c r="P28" s="17"/>
      <c r="Q28" s="10"/>
      <c r="R28" s="70"/>
      <c r="S28" s="11"/>
      <c r="T28" s="11"/>
      <c r="U28" s="10"/>
      <c r="V28" s="11"/>
      <c r="W28" s="10"/>
      <c r="X28" s="340">
        <f t="shared" si="0"/>
        <v>28300</v>
      </c>
    </row>
    <row r="29" spans="1:24" ht="28.5" customHeight="1">
      <c r="A29" s="46"/>
      <c r="B29" s="17">
        <v>25315526000</v>
      </c>
      <c r="C29" s="56" t="s">
        <v>288</v>
      </c>
      <c r="D29" s="38"/>
      <c r="E29" s="38"/>
      <c r="F29" s="38"/>
      <c r="G29" s="38"/>
      <c r="H29" s="38"/>
      <c r="I29" s="38"/>
      <c r="J29" s="332">
        <v>466700</v>
      </c>
      <c r="K29" s="425"/>
      <c r="L29" s="434"/>
      <c r="M29" s="17"/>
      <c r="N29" s="11"/>
      <c r="O29" s="10"/>
      <c r="P29" s="17"/>
      <c r="Q29" s="10"/>
      <c r="R29" s="70"/>
      <c r="S29" s="11"/>
      <c r="T29" s="11"/>
      <c r="U29" s="10"/>
      <c r="V29" s="11"/>
      <c r="W29" s="10"/>
      <c r="X29" s="340">
        <f t="shared" si="0"/>
        <v>466700</v>
      </c>
    </row>
    <row r="30" spans="1:24" ht="27" customHeight="1">
      <c r="A30" s="46"/>
      <c r="B30" s="17">
        <v>25315527000</v>
      </c>
      <c r="C30" s="56" t="s">
        <v>289</v>
      </c>
      <c r="D30" s="38"/>
      <c r="E30" s="38"/>
      <c r="F30" s="38"/>
      <c r="G30" s="38"/>
      <c r="H30" s="38"/>
      <c r="I30" s="38"/>
      <c r="J30" s="332">
        <v>64200</v>
      </c>
      <c r="K30" s="425"/>
      <c r="L30" s="434"/>
      <c r="M30" s="17"/>
      <c r="N30" s="11"/>
      <c r="O30" s="10"/>
      <c r="P30" s="17"/>
      <c r="Q30" s="10"/>
      <c r="R30" s="70"/>
      <c r="S30" s="11"/>
      <c r="T30" s="11"/>
      <c r="U30" s="10"/>
      <c r="V30" s="11"/>
      <c r="W30" s="10"/>
      <c r="X30" s="340">
        <f t="shared" si="0"/>
        <v>64200</v>
      </c>
    </row>
    <row r="31" spans="1:24" ht="27" customHeight="1">
      <c r="A31" s="46"/>
      <c r="B31" s="17">
        <v>25315529000</v>
      </c>
      <c r="C31" s="56" t="s">
        <v>290</v>
      </c>
      <c r="D31" s="38"/>
      <c r="E31" s="38"/>
      <c r="F31" s="38"/>
      <c r="G31" s="38"/>
      <c r="H31" s="38"/>
      <c r="I31" s="38"/>
      <c r="J31" s="332"/>
      <c r="K31" s="425"/>
      <c r="L31" s="434"/>
      <c r="M31" s="17"/>
      <c r="N31" s="11"/>
      <c r="O31" s="10"/>
      <c r="P31" s="17"/>
      <c r="Q31" s="10"/>
      <c r="R31" s="70"/>
      <c r="S31" s="11"/>
      <c r="T31" s="11"/>
      <c r="U31" s="10"/>
      <c r="V31" s="11"/>
      <c r="W31" s="10"/>
      <c r="X31" s="340">
        <f t="shared" si="0"/>
        <v>0</v>
      </c>
    </row>
    <row r="32" spans="1:24" ht="27" customHeight="1">
      <c r="A32" s="46"/>
      <c r="B32" s="17">
        <v>25315530000</v>
      </c>
      <c r="C32" s="56" t="s">
        <v>291</v>
      </c>
      <c r="D32" s="38"/>
      <c r="E32" s="38"/>
      <c r="F32" s="38"/>
      <c r="G32" s="38"/>
      <c r="H32" s="38"/>
      <c r="I32" s="38"/>
      <c r="J32" s="332">
        <v>76700</v>
      </c>
      <c r="K32" s="425"/>
      <c r="L32" s="434"/>
      <c r="M32" s="17"/>
      <c r="N32" s="11"/>
      <c r="O32" s="10"/>
      <c r="P32" s="17"/>
      <c r="Q32" s="10"/>
      <c r="R32" s="70"/>
      <c r="S32" s="11"/>
      <c r="T32" s="11"/>
      <c r="U32" s="10"/>
      <c r="V32" s="11"/>
      <c r="W32" s="10"/>
      <c r="X32" s="340">
        <f t="shared" si="0"/>
        <v>76700</v>
      </c>
    </row>
    <row r="33" spans="1:24" ht="25.5" customHeight="1">
      <c r="A33" s="46"/>
      <c r="B33" s="17">
        <v>25315531000</v>
      </c>
      <c r="C33" s="56" t="s">
        <v>292</v>
      </c>
      <c r="D33" s="38"/>
      <c r="E33" s="38"/>
      <c r="F33" s="38"/>
      <c r="G33" s="38"/>
      <c r="H33" s="38"/>
      <c r="I33" s="38"/>
      <c r="J33" s="332">
        <v>311800</v>
      </c>
      <c r="K33" s="425"/>
      <c r="L33" s="434"/>
      <c r="M33" s="17"/>
      <c r="N33" s="11"/>
      <c r="O33" s="10"/>
      <c r="P33" s="17"/>
      <c r="Q33" s="10"/>
      <c r="R33" s="70"/>
      <c r="S33" s="11"/>
      <c r="T33" s="11"/>
      <c r="U33" s="10"/>
      <c r="V33" s="11"/>
      <c r="W33" s="10"/>
      <c r="X33" s="340">
        <f t="shared" si="0"/>
        <v>311800</v>
      </c>
    </row>
    <row r="34" spans="1:24" ht="27" customHeight="1">
      <c r="A34" s="46"/>
      <c r="B34" s="17">
        <v>25315532000</v>
      </c>
      <c r="C34" s="56" t="s">
        <v>293</v>
      </c>
      <c r="D34" s="38"/>
      <c r="E34" s="38"/>
      <c r="F34" s="38"/>
      <c r="G34" s="38"/>
      <c r="H34" s="38"/>
      <c r="I34" s="38"/>
      <c r="J34" s="332">
        <v>71100</v>
      </c>
      <c r="K34" s="425"/>
      <c r="L34" s="434"/>
      <c r="M34" s="17"/>
      <c r="N34" s="11"/>
      <c r="O34" s="10"/>
      <c r="P34" s="17"/>
      <c r="Q34" s="10"/>
      <c r="R34" s="70"/>
      <c r="S34" s="11"/>
      <c r="T34" s="11"/>
      <c r="U34" s="10"/>
      <c r="V34" s="11"/>
      <c r="W34" s="10"/>
      <c r="X34" s="340">
        <f t="shared" si="0"/>
        <v>71100</v>
      </c>
    </row>
    <row r="35" spans="1:24" ht="28.5" customHeight="1">
      <c r="A35" s="46"/>
      <c r="B35" s="17">
        <v>25315533000</v>
      </c>
      <c r="C35" s="56" t="s">
        <v>294</v>
      </c>
      <c r="D35" s="38"/>
      <c r="E35" s="38"/>
      <c r="F35" s="38"/>
      <c r="G35" s="38"/>
      <c r="H35" s="38"/>
      <c r="I35" s="38"/>
      <c r="J35" s="332">
        <v>456800</v>
      </c>
      <c r="K35" s="425"/>
      <c r="L35" s="434"/>
      <c r="M35" s="17"/>
      <c r="N35" s="11"/>
      <c r="O35" s="10"/>
      <c r="P35" s="17"/>
      <c r="Q35" s="10"/>
      <c r="R35" s="70"/>
      <c r="S35" s="11"/>
      <c r="T35" s="11"/>
      <c r="U35" s="10"/>
      <c r="V35" s="11"/>
      <c r="W35" s="10"/>
      <c r="X35" s="340">
        <f t="shared" si="0"/>
        <v>456800</v>
      </c>
    </row>
    <row r="36" spans="1:24" ht="29.25" customHeight="1">
      <c r="A36" s="46"/>
      <c r="B36" s="17">
        <v>25315534000</v>
      </c>
      <c r="C36" s="56" t="s">
        <v>295</v>
      </c>
      <c r="D36" s="38"/>
      <c r="E36" s="38"/>
      <c r="F36" s="38"/>
      <c r="G36" s="38"/>
      <c r="H36" s="38"/>
      <c r="I36" s="38"/>
      <c r="J36" s="332">
        <v>95700</v>
      </c>
      <c r="K36" s="425">
        <v>80000</v>
      </c>
      <c r="L36" s="434">
        <v>20000</v>
      </c>
      <c r="M36" s="17"/>
      <c r="N36" s="11"/>
      <c r="O36" s="10"/>
      <c r="P36" s="17"/>
      <c r="Q36" s="10"/>
      <c r="R36" s="70"/>
      <c r="S36" s="11"/>
      <c r="T36" s="11"/>
      <c r="U36" s="10"/>
      <c r="V36" s="11"/>
      <c r="W36" s="10"/>
      <c r="X36" s="340">
        <f>SUM(D36:W36)</f>
        <v>195700</v>
      </c>
    </row>
    <row r="37" spans="1:24" ht="28.5" customHeight="1">
      <c r="A37" s="46"/>
      <c r="B37" s="17">
        <v>25315535000</v>
      </c>
      <c r="C37" s="56" t="s">
        <v>296</v>
      </c>
      <c r="D37" s="38"/>
      <c r="E37" s="38"/>
      <c r="F37" s="38"/>
      <c r="G37" s="38"/>
      <c r="H37" s="38"/>
      <c r="I37" s="38"/>
      <c r="J37" s="332">
        <v>988600</v>
      </c>
      <c r="K37" s="425"/>
      <c r="L37" s="434"/>
      <c r="M37" s="17"/>
      <c r="N37" s="11"/>
      <c r="O37" s="10"/>
      <c r="P37" s="17"/>
      <c r="Q37" s="10"/>
      <c r="R37" s="70"/>
      <c r="S37" s="11"/>
      <c r="T37" s="11"/>
      <c r="U37" s="10"/>
      <c r="V37" s="11"/>
      <c r="W37" s="10"/>
      <c r="X37" s="340">
        <f>SUM(D37:W37)</f>
        <v>988600</v>
      </c>
    </row>
    <row r="38" spans="1:24" ht="28.5" customHeight="1">
      <c r="A38" s="46"/>
      <c r="B38" s="17">
        <v>25315537000</v>
      </c>
      <c r="C38" s="56" t="s">
        <v>297</v>
      </c>
      <c r="D38" s="38"/>
      <c r="E38" s="38"/>
      <c r="F38" s="38"/>
      <c r="G38" s="38"/>
      <c r="H38" s="38"/>
      <c r="I38" s="38"/>
      <c r="J38" s="332">
        <v>375800</v>
      </c>
      <c r="K38" s="425"/>
      <c r="L38" s="434"/>
      <c r="M38" s="17"/>
      <c r="N38" s="11"/>
      <c r="O38" s="10"/>
      <c r="P38" s="17"/>
      <c r="Q38" s="10"/>
      <c r="R38" s="70"/>
      <c r="S38" s="11"/>
      <c r="T38" s="11"/>
      <c r="U38" s="11"/>
      <c r="V38" s="11"/>
      <c r="W38" s="10"/>
      <c r="X38" s="340">
        <f t="shared" si="0"/>
        <v>375800</v>
      </c>
    </row>
    <row r="39" spans="1:24" ht="26.25" customHeight="1" thickBot="1">
      <c r="A39" s="46"/>
      <c r="B39" s="18">
        <v>25315538000</v>
      </c>
      <c r="C39" s="49" t="s">
        <v>298</v>
      </c>
      <c r="D39" s="40"/>
      <c r="E39" s="40"/>
      <c r="F39" s="40"/>
      <c r="G39" s="40"/>
      <c r="H39" s="40"/>
      <c r="I39" s="40"/>
      <c r="J39" s="333">
        <v>736700</v>
      </c>
      <c r="K39" s="426"/>
      <c r="L39" s="436"/>
      <c r="M39" s="18"/>
      <c r="N39" s="21"/>
      <c r="O39" s="19"/>
      <c r="P39" s="18"/>
      <c r="Q39" s="10"/>
      <c r="R39" s="449"/>
      <c r="S39" s="21"/>
      <c r="T39" s="21"/>
      <c r="U39" s="21"/>
      <c r="V39" s="21"/>
      <c r="W39" s="19"/>
      <c r="X39" s="340">
        <f t="shared" si="0"/>
        <v>736700</v>
      </c>
    </row>
    <row r="40" spans="1:24" ht="37.5" customHeight="1" thickBot="1">
      <c r="A40" s="46"/>
      <c r="B40" s="532" t="s">
        <v>259</v>
      </c>
      <c r="C40" s="532"/>
      <c r="D40" s="41">
        <f aca="true" t="shared" si="1" ref="D40:W40">SUM(D10:D39)</f>
        <v>0</v>
      </c>
      <c r="E40" s="41"/>
      <c r="F40" s="41"/>
      <c r="G40" s="41"/>
      <c r="H40" s="41"/>
      <c r="I40" s="41"/>
      <c r="J40" s="334">
        <f t="shared" si="1"/>
        <v>7528500</v>
      </c>
      <c r="K40" s="432">
        <f t="shared" si="1"/>
        <v>433000</v>
      </c>
      <c r="L40" s="435">
        <f t="shared" si="1"/>
        <v>20000</v>
      </c>
      <c r="M40" s="53">
        <f t="shared" si="1"/>
        <v>0</v>
      </c>
      <c r="N40" s="53">
        <f t="shared" si="1"/>
        <v>0</v>
      </c>
      <c r="O40" s="25">
        <f t="shared" si="1"/>
        <v>0</v>
      </c>
      <c r="P40" s="41">
        <f t="shared" si="1"/>
        <v>0</v>
      </c>
      <c r="Q40" s="41">
        <f t="shared" si="1"/>
        <v>0</v>
      </c>
      <c r="R40" s="53">
        <f t="shared" si="1"/>
        <v>0</v>
      </c>
      <c r="S40" s="25">
        <f t="shared" si="1"/>
        <v>0</v>
      </c>
      <c r="T40" s="25">
        <f t="shared" si="1"/>
        <v>0</v>
      </c>
      <c r="U40" s="25">
        <f t="shared" si="1"/>
        <v>0</v>
      </c>
      <c r="V40" s="25">
        <f t="shared" si="1"/>
        <v>0</v>
      </c>
      <c r="W40" s="25">
        <f t="shared" si="1"/>
        <v>0</v>
      </c>
      <c r="X40" s="340">
        <f t="shared" si="0"/>
        <v>7981500</v>
      </c>
    </row>
    <row r="41" spans="1:24" ht="27" customHeight="1" thickBot="1">
      <c r="A41" s="46"/>
      <c r="B41" s="24">
        <v>25315401000</v>
      </c>
      <c r="C41" s="20" t="s">
        <v>299</v>
      </c>
      <c r="D41" s="52"/>
      <c r="E41" s="67"/>
      <c r="F41" s="67"/>
      <c r="G41" s="67"/>
      <c r="H41" s="67"/>
      <c r="I41" s="67"/>
      <c r="J41" s="335">
        <v>3173100</v>
      </c>
      <c r="K41" s="427"/>
      <c r="L41" s="434">
        <v>9000</v>
      </c>
      <c r="M41" s="20"/>
      <c r="N41" s="20"/>
      <c r="O41" s="27"/>
      <c r="P41" s="20"/>
      <c r="Q41" s="10">
        <v>349250</v>
      </c>
      <c r="R41" s="450"/>
      <c r="S41" s="28"/>
      <c r="T41" s="28"/>
      <c r="U41" s="28"/>
      <c r="V41" s="28"/>
      <c r="W41" s="27"/>
      <c r="X41" s="340">
        <f t="shared" si="0"/>
        <v>3531350</v>
      </c>
    </row>
    <row r="42" spans="1:24" ht="30.75" thickBot="1">
      <c r="A42" s="46"/>
      <c r="B42" s="532" t="s">
        <v>260</v>
      </c>
      <c r="C42" s="564"/>
      <c r="D42" s="26">
        <f>D41</f>
        <v>0</v>
      </c>
      <c r="E42" s="71"/>
      <c r="F42" s="71"/>
      <c r="G42" s="71"/>
      <c r="H42" s="71"/>
      <c r="I42" s="71"/>
      <c r="J42" s="334">
        <f>J41</f>
        <v>3173100</v>
      </c>
      <c r="K42" s="432">
        <f>K41</f>
        <v>0</v>
      </c>
      <c r="L42" s="435">
        <f>L41</f>
        <v>9000</v>
      </c>
      <c r="M42" s="59">
        <f aca="true" t="shared" si="2" ref="M42:W42">M41</f>
        <v>0</v>
      </c>
      <c r="N42" s="26">
        <f t="shared" si="2"/>
        <v>0</v>
      </c>
      <c r="O42" s="26">
        <f t="shared" si="2"/>
        <v>0</v>
      </c>
      <c r="P42" s="447">
        <f t="shared" si="2"/>
        <v>0</v>
      </c>
      <c r="Q42" s="447">
        <f t="shared" si="2"/>
        <v>349250</v>
      </c>
      <c r="R42" s="59">
        <f t="shared" si="2"/>
        <v>0</v>
      </c>
      <c r="S42" s="26">
        <f t="shared" si="2"/>
        <v>0</v>
      </c>
      <c r="T42" s="26">
        <f t="shared" si="2"/>
        <v>0</v>
      </c>
      <c r="U42" s="26">
        <f t="shared" si="2"/>
        <v>0</v>
      </c>
      <c r="V42" s="26">
        <f t="shared" si="2"/>
        <v>0</v>
      </c>
      <c r="W42" s="26">
        <f t="shared" si="2"/>
        <v>0</v>
      </c>
      <c r="X42" s="340">
        <f t="shared" si="0"/>
        <v>3531350</v>
      </c>
    </row>
    <row r="43" spans="1:24" ht="45" customHeight="1" thickBot="1">
      <c r="A43" s="46"/>
      <c r="B43" s="77" t="s">
        <v>325</v>
      </c>
      <c r="C43" s="78"/>
      <c r="D43" s="33"/>
      <c r="E43" s="72"/>
      <c r="F43" s="72"/>
      <c r="G43" s="72"/>
      <c r="H43" s="72"/>
      <c r="I43" s="73"/>
      <c r="J43" s="336"/>
      <c r="K43" s="428"/>
      <c r="L43" s="437"/>
      <c r="M43" s="33">
        <v>60000</v>
      </c>
      <c r="N43" s="404">
        <v>806.5</v>
      </c>
      <c r="O43" s="32">
        <v>477897</v>
      </c>
      <c r="P43" s="33">
        <v>33000</v>
      </c>
      <c r="Q43" s="408"/>
      <c r="R43" s="51"/>
      <c r="S43" s="30"/>
      <c r="T43" s="30"/>
      <c r="U43" s="30"/>
      <c r="V43" s="30"/>
      <c r="W43" s="32"/>
      <c r="X43" s="430">
        <f t="shared" si="0"/>
        <v>571703.5</v>
      </c>
    </row>
    <row r="44" spans="1:24" ht="34.5" customHeight="1">
      <c r="A44" s="46"/>
      <c r="B44" s="75">
        <v>25526000000</v>
      </c>
      <c r="C44" s="76" t="s">
        <v>268</v>
      </c>
      <c r="D44" s="38"/>
      <c r="E44" s="56"/>
      <c r="F44" s="56"/>
      <c r="G44" s="56"/>
      <c r="H44" s="56"/>
      <c r="I44" s="39"/>
      <c r="J44" s="337"/>
      <c r="K44" s="425"/>
      <c r="L44" s="434"/>
      <c r="M44" s="17"/>
      <c r="N44" s="11"/>
      <c r="O44" s="10"/>
      <c r="P44" s="17"/>
      <c r="Q44" s="10"/>
      <c r="R44" s="70"/>
      <c r="S44" s="11"/>
      <c r="T44" s="11"/>
      <c r="U44" s="11"/>
      <c r="V44" s="11"/>
      <c r="W44" s="10"/>
      <c r="X44" s="340">
        <f t="shared" si="0"/>
        <v>0</v>
      </c>
    </row>
    <row r="45" spans="1:24" ht="36" customHeight="1" thickBot="1">
      <c r="A45" s="46"/>
      <c r="B45" s="49">
        <v>25537000000</v>
      </c>
      <c r="C45" s="55" t="s">
        <v>269</v>
      </c>
      <c r="D45" s="69"/>
      <c r="E45" s="49"/>
      <c r="F45" s="49"/>
      <c r="G45" s="49"/>
      <c r="H45" s="49"/>
      <c r="I45" s="74"/>
      <c r="J45" s="338"/>
      <c r="K45" s="429"/>
      <c r="L45" s="434"/>
      <c r="M45" s="45"/>
      <c r="N45" s="43"/>
      <c r="O45" s="44"/>
      <c r="P45" s="45"/>
      <c r="Q45" s="10"/>
      <c r="R45" s="48"/>
      <c r="S45" s="43"/>
      <c r="T45" s="43"/>
      <c r="U45" s="43"/>
      <c r="V45" s="43"/>
      <c r="W45" s="44"/>
      <c r="X45" s="340">
        <f t="shared" si="0"/>
        <v>0</v>
      </c>
    </row>
    <row r="46" spans="1:24" ht="36" customHeight="1" thickBot="1">
      <c r="A46" s="46"/>
      <c r="B46" s="532" t="s">
        <v>312</v>
      </c>
      <c r="C46" s="533"/>
      <c r="D46" s="26">
        <f>D44+D45</f>
        <v>0</v>
      </c>
      <c r="E46" s="50"/>
      <c r="F46" s="50"/>
      <c r="G46" s="50"/>
      <c r="H46" s="50"/>
      <c r="I46" s="26">
        <f>I44+I45</f>
        <v>0</v>
      </c>
      <c r="J46" s="334">
        <f>J44+J45</f>
        <v>0</v>
      </c>
      <c r="K46" s="432"/>
      <c r="L46" s="435"/>
      <c r="M46" s="59">
        <f aca="true" t="shared" si="3" ref="M46:W46">M44+M45</f>
        <v>0</v>
      </c>
      <c r="N46" s="26">
        <f t="shared" si="3"/>
        <v>0</v>
      </c>
      <c r="O46" s="26">
        <f t="shared" si="3"/>
        <v>0</v>
      </c>
      <c r="P46" s="41">
        <f t="shared" si="3"/>
        <v>0</v>
      </c>
      <c r="Q46" s="41">
        <f t="shared" si="3"/>
        <v>0</v>
      </c>
      <c r="R46" s="59">
        <f t="shared" si="3"/>
        <v>0</v>
      </c>
      <c r="S46" s="26">
        <f t="shared" si="3"/>
        <v>0</v>
      </c>
      <c r="T46" s="26">
        <f t="shared" si="3"/>
        <v>0</v>
      </c>
      <c r="U46" s="26">
        <f t="shared" si="3"/>
        <v>0</v>
      </c>
      <c r="V46" s="26">
        <f t="shared" si="3"/>
        <v>0</v>
      </c>
      <c r="W46" s="26">
        <f t="shared" si="3"/>
        <v>0</v>
      </c>
      <c r="X46" s="340">
        <f t="shared" si="0"/>
        <v>0</v>
      </c>
    </row>
    <row r="47" spans="1:24" ht="36" customHeight="1" thickBot="1">
      <c r="A47" s="46"/>
      <c r="B47" s="586" t="s">
        <v>329</v>
      </c>
      <c r="C47" s="533"/>
      <c r="D47" s="50"/>
      <c r="E47" s="50"/>
      <c r="F47" s="50"/>
      <c r="G47" s="50"/>
      <c r="H47" s="50"/>
      <c r="I47" s="50"/>
      <c r="J47" s="339"/>
      <c r="K47" s="433"/>
      <c r="L47" s="435"/>
      <c r="M47" s="47"/>
      <c r="N47" s="50"/>
      <c r="O47" s="50"/>
      <c r="P47" s="407"/>
      <c r="Q47" s="408"/>
      <c r="R47" s="451">
        <v>4500000</v>
      </c>
      <c r="S47" s="47"/>
      <c r="T47" s="50"/>
      <c r="U47" s="47"/>
      <c r="V47" s="47"/>
      <c r="W47" s="50"/>
      <c r="X47" s="340">
        <f t="shared" si="0"/>
        <v>4500000</v>
      </c>
    </row>
    <row r="48" spans="1:24" ht="29.25" customHeight="1" thickBot="1">
      <c r="A48" s="46"/>
      <c r="B48" s="522" t="s">
        <v>307</v>
      </c>
      <c r="C48" s="523"/>
      <c r="D48" s="50">
        <f aca="true" t="shared" si="4" ref="D48:W48">D40+D42+D43+D46</f>
        <v>0</v>
      </c>
      <c r="E48" s="50">
        <f t="shared" si="4"/>
        <v>0</v>
      </c>
      <c r="F48" s="50">
        <f t="shared" si="4"/>
        <v>0</v>
      </c>
      <c r="G48" s="50">
        <f t="shared" si="4"/>
        <v>0</v>
      </c>
      <c r="H48" s="50">
        <f t="shared" si="4"/>
        <v>0</v>
      </c>
      <c r="I48" s="50">
        <f t="shared" si="4"/>
        <v>0</v>
      </c>
      <c r="J48" s="339">
        <f t="shared" si="4"/>
        <v>10701600</v>
      </c>
      <c r="K48" s="433">
        <f t="shared" si="4"/>
        <v>433000</v>
      </c>
      <c r="L48" s="435">
        <f t="shared" si="4"/>
        <v>29000</v>
      </c>
      <c r="M48" s="47">
        <f t="shared" si="4"/>
        <v>60000</v>
      </c>
      <c r="N48" s="405">
        <f t="shared" si="4"/>
        <v>806.5</v>
      </c>
      <c r="O48" s="50">
        <f t="shared" si="4"/>
        <v>477897</v>
      </c>
      <c r="P48" s="407">
        <f t="shared" si="4"/>
        <v>33000</v>
      </c>
      <c r="Q48" s="407">
        <f t="shared" si="4"/>
        <v>349250</v>
      </c>
      <c r="R48" s="451">
        <f>R40+R42+R43+R46+R47</f>
        <v>4500000</v>
      </c>
      <c r="S48" s="47">
        <f t="shared" si="4"/>
        <v>0</v>
      </c>
      <c r="T48" s="50">
        <f t="shared" si="4"/>
        <v>0</v>
      </c>
      <c r="U48" s="47">
        <f t="shared" si="4"/>
        <v>0</v>
      </c>
      <c r="V48" s="23">
        <f t="shared" si="4"/>
        <v>0</v>
      </c>
      <c r="W48" s="50">
        <f t="shared" si="4"/>
        <v>0</v>
      </c>
      <c r="X48" s="430">
        <f>SUM(D48:W48)</f>
        <v>16584553.5</v>
      </c>
    </row>
    <row r="49" spans="2:24" ht="2.25" customHeight="1">
      <c r="B49" s="9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2:24" ht="52.5" customHeight="1">
      <c r="B50" s="5"/>
      <c r="C50" s="559" t="s">
        <v>315</v>
      </c>
      <c r="D50" s="559"/>
      <c r="E50" s="559"/>
      <c r="F50" s="559"/>
      <c r="G50" s="559"/>
      <c r="H50" s="559"/>
      <c r="I50" s="559"/>
      <c r="J50" s="559"/>
      <c r="K50" s="559"/>
      <c r="L50" s="559"/>
      <c r="M50" s="559"/>
      <c r="N50" s="559"/>
      <c r="O50" s="559"/>
      <c r="P50" s="559"/>
      <c r="Q50" s="559"/>
      <c r="R50" s="559"/>
      <c r="S50" s="559"/>
      <c r="T50" s="559"/>
      <c r="U50" s="559"/>
      <c r="V50" s="559"/>
      <c r="W50" s="559"/>
      <c r="X50" s="559"/>
    </row>
    <row r="51" spans="2:24" ht="31.5" customHeight="1">
      <c r="B51" s="5"/>
      <c r="C51" s="5"/>
      <c r="D51" s="6"/>
      <c r="E51" s="6"/>
      <c r="F51" s="6"/>
      <c r="G51" s="6"/>
      <c r="H51" s="6"/>
      <c r="I51" s="6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2:24" ht="20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</sheetData>
  <sheetProtection/>
  <mergeCells count="25">
    <mergeCell ref="C50:X50"/>
    <mergeCell ref="J8:P8"/>
    <mergeCell ref="R8:R9"/>
    <mergeCell ref="B47:C47"/>
    <mergeCell ref="B40:C40"/>
    <mergeCell ref="B42:C42"/>
    <mergeCell ref="B46:C46"/>
    <mergeCell ref="B48:C48"/>
    <mergeCell ref="V7:W7"/>
    <mergeCell ref="E8:E9"/>
    <mergeCell ref="F8:F9"/>
    <mergeCell ref="G8:G9"/>
    <mergeCell ref="H8:H9"/>
    <mergeCell ref="I8:I9"/>
    <mergeCell ref="Q8:Q9"/>
    <mergeCell ref="T1:X1"/>
    <mergeCell ref="C2:X2"/>
    <mergeCell ref="B3:X3"/>
    <mergeCell ref="B5:B9"/>
    <mergeCell ref="C5:C9"/>
    <mergeCell ref="D5:X5"/>
    <mergeCell ref="D6:D9"/>
    <mergeCell ref="E6:W6"/>
    <mergeCell ref="X6:X7"/>
    <mergeCell ref="E7:U7"/>
  </mergeCells>
  <printOptions/>
  <pageMargins left="0.31496062992125984" right="0.07874015748031496" top="0.4" bottom="0.2755905511811024" header="0.43" footer="0.24"/>
  <pageSetup horizontalDpi="600" verticalDpi="600" orientation="landscape" paperSize="9" scale="31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45"/>
  <sheetViews>
    <sheetView view="pageBreakPreview" zoomScale="60" zoomScalePageLayoutView="0" workbookViewId="0" topLeftCell="A19">
      <selection activeCell="J50" sqref="J50"/>
    </sheetView>
  </sheetViews>
  <sheetFormatPr defaultColWidth="10.66015625" defaultRowHeight="12.75"/>
  <cols>
    <col min="1" max="1" width="7.83203125" style="233" customWidth="1"/>
    <col min="2" max="2" width="18.66015625" style="233" customWidth="1"/>
    <col min="3" max="3" width="17.33203125" style="233" customWidth="1"/>
    <col min="4" max="4" width="14.5" style="233" customWidth="1"/>
    <col min="5" max="5" width="16.5" style="233" customWidth="1"/>
    <col min="6" max="6" width="18.33203125" style="233" customWidth="1"/>
    <col min="7" max="7" width="23.16015625" style="233" customWidth="1"/>
    <col min="8" max="8" width="24.33203125" style="233" customWidth="1"/>
    <col min="9" max="9" width="22.33203125" style="233" customWidth="1"/>
    <col min="10" max="10" width="17.66015625" style="233" customWidth="1"/>
    <col min="11" max="11" width="10.66015625" style="233" hidden="1" customWidth="1"/>
    <col min="12" max="12" width="16.5" style="233" customWidth="1"/>
    <col min="13" max="13" width="18.33203125" style="233" customWidth="1"/>
    <col min="14" max="14" width="17.66015625" style="233" customWidth="1"/>
    <col min="15" max="15" width="20.5" style="233" customWidth="1"/>
    <col min="16" max="16" width="22.5" style="233" customWidth="1"/>
    <col min="17" max="17" width="15.16015625" style="233" hidden="1" customWidth="1"/>
    <col min="18" max="18" width="14" style="233" hidden="1" customWidth="1"/>
    <col min="19" max="19" width="0.4921875" style="233" hidden="1" customWidth="1"/>
    <col min="20" max="20" width="10.66015625" style="233" hidden="1" customWidth="1"/>
    <col min="21" max="21" width="10.66015625" style="233" customWidth="1"/>
    <col min="22" max="22" width="19.5" style="233" customWidth="1"/>
    <col min="23" max="23" width="6" style="233" customWidth="1"/>
    <col min="24" max="16384" width="10.66015625" style="233" customWidth="1"/>
  </cols>
  <sheetData>
    <row r="1" spans="21:22" ht="12.75">
      <c r="U1" s="587" t="s">
        <v>16</v>
      </c>
      <c r="V1" s="588"/>
    </row>
    <row r="2" spans="2:20" ht="40.5" customHeight="1">
      <c r="B2" s="589" t="s">
        <v>475</v>
      </c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234"/>
      <c r="P2" s="234"/>
      <c r="Q2" s="234"/>
      <c r="R2" s="234"/>
      <c r="S2" s="234"/>
      <c r="T2" s="234"/>
    </row>
    <row r="3" ht="13.5" thickBot="1"/>
    <row r="4" spans="1:23" ht="18.75" customHeight="1">
      <c r="A4" s="602" t="s">
        <v>476</v>
      </c>
      <c r="B4" s="604" t="s">
        <v>477</v>
      </c>
      <c r="C4" s="606" t="s">
        <v>478</v>
      </c>
      <c r="D4" s="607"/>
      <c r="E4" s="607"/>
      <c r="F4" s="607"/>
      <c r="G4" s="607"/>
      <c r="H4" s="606" t="s">
        <v>479</v>
      </c>
      <c r="I4" s="607"/>
      <c r="J4" s="607"/>
      <c r="K4" s="607"/>
      <c r="L4" s="607"/>
      <c r="M4" s="607"/>
      <c r="N4" s="590" t="s">
        <v>480</v>
      </c>
      <c r="O4" s="592" t="s">
        <v>481</v>
      </c>
      <c r="P4" s="594" t="s">
        <v>482</v>
      </c>
      <c r="Q4" s="596"/>
      <c r="R4" s="596"/>
      <c r="S4" s="235"/>
      <c r="T4" s="235"/>
      <c r="U4" s="598" t="s">
        <v>483</v>
      </c>
      <c r="V4" s="599"/>
      <c r="W4" s="599"/>
    </row>
    <row r="5" spans="1:23" ht="144" customHeight="1" thickBot="1">
      <c r="A5" s="603"/>
      <c r="B5" s="605"/>
      <c r="C5" s="236" t="s">
        <v>484</v>
      </c>
      <c r="D5" s="236" t="s">
        <v>485</v>
      </c>
      <c r="E5" s="236" t="s">
        <v>486</v>
      </c>
      <c r="F5" s="236" t="s">
        <v>487</v>
      </c>
      <c r="G5" s="237" t="s">
        <v>488</v>
      </c>
      <c r="H5" s="238" t="s">
        <v>489</v>
      </c>
      <c r="I5" s="239" t="s">
        <v>490</v>
      </c>
      <c r="J5" s="240" t="s">
        <v>491</v>
      </c>
      <c r="K5" s="241"/>
      <c r="L5" s="236" t="s">
        <v>492</v>
      </c>
      <c r="M5" s="237" t="s">
        <v>493</v>
      </c>
      <c r="N5" s="591"/>
      <c r="O5" s="593"/>
      <c r="P5" s="595"/>
      <c r="Q5" s="597"/>
      <c r="R5" s="597"/>
      <c r="S5" s="235"/>
      <c r="T5" s="235"/>
      <c r="U5" s="598"/>
      <c r="V5" s="599"/>
      <c r="W5" s="599"/>
    </row>
    <row r="6" spans="1:23" ht="16.5" customHeight="1" thickBot="1">
      <c r="A6" s="242">
        <v>1</v>
      </c>
      <c r="B6" s="243">
        <v>2</v>
      </c>
      <c r="C6" s="243">
        <v>3</v>
      </c>
      <c r="D6" s="243">
        <v>4</v>
      </c>
      <c r="E6" s="243">
        <v>5</v>
      </c>
      <c r="F6" s="243">
        <v>6</v>
      </c>
      <c r="G6" s="243">
        <v>7</v>
      </c>
      <c r="H6" s="244">
        <v>8</v>
      </c>
      <c r="I6" s="243">
        <v>9</v>
      </c>
      <c r="J6" s="243">
        <v>10</v>
      </c>
      <c r="K6" s="245"/>
      <c r="L6" s="243">
        <v>11</v>
      </c>
      <c r="M6" s="246">
        <v>12</v>
      </c>
      <c r="N6" s="247">
        <v>13</v>
      </c>
      <c r="O6" s="248">
        <v>14</v>
      </c>
      <c r="P6" s="248">
        <v>15</v>
      </c>
      <c r="Q6" s="249">
        <v>16</v>
      </c>
      <c r="R6" s="250">
        <v>17</v>
      </c>
      <c r="S6" s="251"/>
      <c r="T6" s="251"/>
      <c r="U6" s="598"/>
      <c r="V6" s="599"/>
      <c r="W6" s="599"/>
    </row>
    <row r="7" spans="1:23" ht="21">
      <c r="A7" s="252">
        <v>1</v>
      </c>
      <c r="B7" s="253" t="s">
        <v>494</v>
      </c>
      <c r="C7" s="254">
        <v>32</v>
      </c>
      <c r="D7" s="255">
        <v>2</v>
      </c>
      <c r="E7" s="255">
        <v>22</v>
      </c>
      <c r="F7" s="255">
        <v>13.5</v>
      </c>
      <c r="G7" s="256">
        <v>648360</v>
      </c>
      <c r="H7" s="257">
        <v>657</v>
      </c>
      <c r="I7" s="255"/>
      <c r="J7" s="254">
        <v>657</v>
      </c>
      <c r="K7" s="258"/>
      <c r="L7" s="259">
        <v>2.5</v>
      </c>
      <c r="M7" s="260">
        <v>72030</v>
      </c>
      <c r="N7" s="260">
        <v>720400</v>
      </c>
      <c r="O7" s="261">
        <v>642200</v>
      </c>
      <c r="P7" s="262">
        <v>720400</v>
      </c>
      <c r="Q7" s="263"/>
      <c r="R7" s="263"/>
      <c r="S7" s="264"/>
      <c r="T7" s="264"/>
      <c r="U7" s="598" t="s">
        <v>495</v>
      </c>
      <c r="V7" s="599"/>
      <c r="W7" s="599"/>
    </row>
    <row r="8" spans="1:23" ht="24" customHeight="1">
      <c r="A8" s="252">
        <v>2</v>
      </c>
      <c r="B8" s="265" t="s">
        <v>496</v>
      </c>
      <c r="C8" s="254">
        <v>21</v>
      </c>
      <c r="D8" s="255">
        <v>0.5</v>
      </c>
      <c r="E8" s="255">
        <v>13</v>
      </c>
      <c r="F8" s="255">
        <v>3.25</v>
      </c>
      <c r="G8" s="256">
        <v>187160</v>
      </c>
      <c r="H8" s="257">
        <v>383</v>
      </c>
      <c r="I8" s="255"/>
      <c r="J8" s="254">
        <v>383</v>
      </c>
      <c r="K8" s="258"/>
      <c r="L8" s="259">
        <v>1.75</v>
      </c>
      <c r="M8" s="260">
        <v>49770</v>
      </c>
      <c r="N8" s="260">
        <v>236900</v>
      </c>
      <c r="O8" s="266">
        <v>204500</v>
      </c>
      <c r="P8" s="262">
        <v>236900</v>
      </c>
      <c r="Q8" s="263"/>
      <c r="R8" s="263"/>
      <c r="S8" s="264"/>
      <c r="T8" s="264"/>
      <c r="U8" s="600" t="s">
        <v>497</v>
      </c>
      <c r="V8" s="601"/>
      <c r="W8" s="601"/>
    </row>
    <row r="9" spans="1:23" ht="26.25" customHeight="1">
      <c r="A9" s="252">
        <v>3</v>
      </c>
      <c r="B9" s="265" t="s">
        <v>498</v>
      </c>
      <c r="C9" s="267"/>
      <c r="D9" s="268"/>
      <c r="E9" s="268"/>
      <c r="F9" s="255"/>
      <c r="G9" s="256">
        <v>0</v>
      </c>
      <c r="H9" s="257">
        <v>604</v>
      </c>
      <c r="I9" s="255"/>
      <c r="J9" s="254">
        <v>604</v>
      </c>
      <c r="K9" s="258"/>
      <c r="L9" s="259">
        <v>2.5</v>
      </c>
      <c r="M9" s="260">
        <v>71580</v>
      </c>
      <c r="N9" s="260">
        <v>71600</v>
      </c>
      <c r="O9" s="266">
        <v>52100</v>
      </c>
      <c r="P9" s="262">
        <v>71600</v>
      </c>
      <c r="Q9" s="263"/>
      <c r="R9" s="263"/>
      <c r="S9" s="264"/>
      <c r="T9" s="264"/>
      <c r="U9" s="600"/>
      <c r="V9" s="601"/>
      <c r="W9" s="601"/>
    </row>
    <row r="10" spans="1:23" ht="21" customHeight="1">
      <c r="A10" s="252">
        <v>4</v>
      </c>
      <c r="B10" s="265" t="s">
        <v>499</v>
      </c>
      <c r="C10" s="254">
        <v>45</v>
      </c>
      <c r="D10" s="255">
        <v>1</v>
      </c>
      <c r="E10" s="255">
        <v>17</v>
      </c>
      <c r="F10" s="255">
        <v>5.25</v>
      </c>
      <c r="G10" s="256">
        <v>295660</v>
      </c>
      <c r="H10" s="257">
        <v>1002</v>
      </c>
      <c r="I10" s="255"/>
      <c r="J10" s="254">
        <v>1002</v>
      </c>
      <c r="K10" s="258"/>
      <c r="L10" s="259">
        <v>2.5</v>
      </c>
      <c r="M10" s="260">
        <v>74930</v>
      </c>
      <c r="N10" s="260">
        <v>370600</v>
      </c>
      <c r="O10" s="266">
        <v>331800</v>
      </c>
      <c r="P10" s="262">
        <v>370600</v>
      </c>
      <c r="Q10" s="263"/>
      <c r="R10" s="263"/>
      <c r="S10" s="264"/>
      <c r="T10" s="264"/>
      <c r="U10" s="600"/>
      <c r="V10" s="601"/>
      <c r="W10" s="601"/>
    </row>
    <row r="11" spans="1:23" ht="21">
      <c r="A11" s="252">
        <v>5</v>
      </c>
      <c r="B11" s="265" t="s">
        <v>500</v>
      </c>
      <c r="C11" s="254">
        <v>130</v>
      </c>
      <c r="D11" s="255">
        <v>2</v>
      </c>
      <c r="E11" s="255">
        <v>41</v>
      </c>
      <c r="F11" s="255">
        <v>11.5</v>
      </c>
      <c r="G11" s="256">
        <v>665250</v>
      </c>
      <c r="H11" s="257">
        <v>2289</v>
      </c>
      <c r="I11" s="255">
        <v>2289</v>
      </c>
      <c r="J11" s="254">
        <v>0</v>
      </c>
      <c r="K11" s="258"/>
      <c r="L11" s="258"/>
      <c r="M11" s="260">
        <v>0</v>
      </c>
      <c r="N11" s="260">
        <v>665300</v>
      </c>
      <c r="O11" s="266">
        <v>661600</v>
      </c>
      <c r="P11" s="262">
        <v>665300</v>
      </c>
      <c r="Q11" s="263"/>
      <c r="R11" s="263"/>
      <c r="S11" s="264"/>
      <c r="T11" s="264"/>
      <c r="U11" s="600"/>
      <c r="V11" s="601"/>
      <c r="W11" s="601"/>
    </row>
    <row r="12" spans="1:23" ht="21">
      <c r="A12" s="252">
        <v>6</v>
      </c>
      <c r="B12" s="265" t="s">
        <v>501</v>
      </c>
      <c r="C12" s="267"/>
      <c r="D12" s="268"/>
      <c r="E12" s="268"/>
      <c r="F12" s="255"/>
      <c r="G12" s="256">
        <v>0</v>
      </c>
      <c r="H12" s="257">
        <v>793</v>
      </c>
      <c r="I12" s="255"/>
      <c r="J12" s="254">
        <v>793</v>
      </c>
      <c r="K12" s="258"/>
      <c r="L12" s="259">
        <v>2.5</v>
      </c>
      <c r="M12" s="260">
        <v>73180</v>
      </c>
      <c r="N12" s="260">
        <v>73200</v>
      </c>
      <c r="O12" s="266">
        <v>70900</v>
      </c>
      <c r="P12" s="262">
        <v>73200</v>
      </c>
      <c r="Q12" s="263"/>
      <c r="R12" s="263"/>
      <c r="S12" s="264"/>
      <c r="T12" s="264"/>
      <c r="U12" s="600"/>
      <c r="V12" s="601"/>
      <c r="W12" s="601"/>
    </row>
    <row r="13" spans="1:23" ht="21">
      <c r="A13" s="252">
        <v>7</v>
      </c>
      <c r="B13" s="265" t="s">
        <v>502</v>
      </c>
      <c r="C13" s="267"/>
      <c r="D13" s="268"/>
      <c r="E13" s="268"/>
      <c r="F13" s="255"/>
      <c r="G13" s="256">
        <v>0</v>
      </c>
      <c r="H13" s="257">
        <v>1302</v>
      </c>
      <c r="I13" s="255"/>
      <c r="J13" s="254">
        <v>1302</v>
      </c>
      <c r="K13" s="258"/>
      <c r="L13" s="259">
        <v>2.5</v>
      </c>
      <c r="M13" s="260">
        <v>77460</v>
      </c>
      <c r="N13" s="260">
        <v>77500</v>
      </c>
      <c r="O13" s="266">
        <v>69100</v>
      </c>
      <c r="P13" s="262">
        <v>77500</v>
      </c>
      <c r="Q13" s="263"/>
      <c r="R13" s="263"/>
      <c r="S13" s="264"/>
      <c r="T13" s="264"/>
      <c r="U13" s="600"/>
      <c r="V13" s="601"/>
      <c r="W13" s="601"/>
    </row>
    <row r="14" spans="1:23" ht="21">
      <c r="A14" s="252">
        <v>8</v>
      </c>
      <c r="B14" s="265" t="s">
        <v>503</v>
      </c>
      <c r="C14" s="267"/>
      <c r="D14" s="268"/>
      <c r="E14" s="268"/>
      <c r="F14" s="255"/>
      <c r="G14" s="256">
        <v>0</v>
      </c>
      <c r="H14" s="257">
        <v>1170</v>
      </c>
      <c r="I14" s="255"/>
      <c r="J14" s="254">
        <v>1170</v>
      </c>
      <c r="K14" s="258"/>
      <c r="L14" s="259">
        <v>2</v>
      </c>
      <c r="M14" s="260">
        <v>63050</v>
      </c>
      <c r="N14" s="260">
        <v>63100</v>
      </c>
      <c r="O14" s="266">
        <v>64500</v>
      </c>
      <c r="P14" s="266">
        <v>64500</v>
      </c>
      <c r="Q14" s="263"/>
      <c r="R14" s="263"/>
      <c r="S14" s="264"/>
      <c r="T14" s="264"/>
      <c r="U14" s="600"/>
      <c r="V14" s="601"/>
      <c r="W14" s="601"/>
    </row>
    <row r="15" spans="1:23" ht="21">
      <c r="A15" s="252">
        <v>9</v>
      </c>
      <c r="B15" s="265" t="s">
        <v>504</v>
      </c>
      <c r="C15" s="267"/>
      <c r="D15" s="268"/>
      <c r="E15" s="268"/>
      <c r="F15" s="255"/>
      <c r="G15" s="256">
        <v>0</v>
      </c>
      <c r="H15" s="257">
        <v>391</v>
      </c>
      <c r="I15" s="255"/>
      <c r="J15" s="254">
        <v>391</v>
      </c>
      <c r="K15" s="258"/>
      <c r="L15" s="259">
        <v>1.75</v>
      </c>
      <c r="M15" s="260">
        <v>49840</v>
      </c>
      <c r="N15" s="260">
        <v>49800</v>
      </c>
      <c r="O15" s="266">
        <v>45481.34</v>
      </c>
      <c r="P15" s="262">
        <v>49800</v>
      </c>
      <c r="Q15" s="263"/>
      <c r="R15" s="263"/>
      <c r="S15" s="264"/>
      <c r="T15" s="264"/>
      <c r="U15" s="600"/>
      <c r="V15" s="601"/>
      <c r="W15" s="601"/>
    </row>
    <row r="16" spans="1:23" ht="21">
      <c r="A16" s="252">
        <v>10</v>
      </c>
      <c r="B16" s="265" t="s">
        <v>505</v>
      </c>
      <c r="C16" s="254">
        <v>126</v>
      </c>
      <c r="D16" s="255">
        <v>2</v>
      </c>
      <c r="E16" s="255">
        <v>42</v>
      </c>
      <c r="F16" s="255">
        <v>10</v>
      </c>
      <c r="G16" s="256">
        <v>610100</v>
      </c>
      <c r="H16" s="257">
        <v>2014</v>
      </c>
      <c r="I16" s="255">
        <v>2014</v>
      </c>
      <c r="J16" s="254">
        <v>0</v>
      </c>
      <c r="K16" s="258"/>
      <c r="L16" s="258"/>
      <c r="M16" s="260">
        <v>0</v>
      </c>
      <c r="N16" s="260">
        <v>610100</v>
      </c>
      <c r="O16" s="266">
        <v>521500</v>
      </c>
      <c r="P16" s="262">
        <v>610100</v>
      </c>
      <c r="Q16" s="263"/>
      <c r="R16" s="263"/>
      <c r="S16" s="264"/>
      <c r="T16" s="264"/>
      <c r="U16" s="600"/>
      <c r="V16" s="601"/>
      <c r="W16" s="601"/>
    </row>
    <row r="17" spans="1:23" ht="21">
      <c r="A17" s="252">
        <v>11</v>
      </c>
      <c r="B17" s="265" t="s">
        <v>506</v>
      </c>
      <c r="C17" s="254">
        <v>23</v>
      </c>
      <c r="D17" s="255">
        <v>1</v>
      </c>
      <c r="E17" s="255">
        <v>14</v>
      </c>
      <c r="F17" s="255">
        <v>5.5</v>
      </c>
      <c r="G17" s="256">
        <v>288670</v>
      </c>
      <c r="H17" s="257">
        <v>450</v>
      </c>
      <c r="I17" s="255"/>
      <c r="J17" s="254">
        <v>450</v>
      </c>
      <c r="K17" s="258"/>
      <c r="L17" s="259">
        <v>2.5</v>
      </c>
      <c r="M17" s="260">
        <v>70290</v>
      </c>
      <c r="N17" s="260">
        <v>359000</v>
      </c>
      <c r="O17" s="266">
        <v>320200</v>
      </c>
      <c r="P17" s="262">
        <v>359000</v>
      </c>
      <c r="Q17" s="263"/>
      <c r="R17" s="263"/>
      <c r="S17" s="264"/>
      <c r="T17" s="264"/>
      <c r="U17" s="600"/>
      <c r="V17" s="601"/>
      <c r="W17" s="601"/>
    </row>
    <row r="18" spans="1:23" ht="21">
      <c r="A18" s="252">
        <v>12</v>
      </c>
      <c r="B18" s="265" t="s">
        <v>507</v>
      </c>
      <c r="C18" s="267"/>
      <c r="D18" s="268"/>
      <c r="E18" s="268"/>
      <c r="F18" s="255"/>
      <c r="G18" s="256">
        <v>0</v>
      </c>
      <c r="H18" s="257">
        <v>328</v>
      </c>
      <c r="I18" s="255"/>
      <c r="J18" s="254">
        <v>328</v>
      </c>
      <c r="K18" s="258"/>
      <c r="L18" s="259">
        <v>2.75</v>
      </c>
      <c r="M18" s="260">
        <v>75910</v>
      </c>
      <c r="N18" s="260">
        <v>75900</v>
      </c>
      <c r="O18" s="266">
        <v>68200</v>
      </c>
      <c r="P18" s="262">
        <v>75900</v>
      </c>
      <c r="Q18" s="263"/>
      <c r="R18" s="263"/>
      <c r="S18" s="264"/>
      <c r="T18" s="264"/>
      <c r="U18" s="600"/>
      <c r="V18" s="601"/>
      <c r="W18" s="601"/>
    </row>
    <row r="19" spans="1:23" ht="21" customHeight="1">
      <c r="A19" s="252">
        <v>13</v>
      </c>
      <c r="B19" s="265" t="s">
        <v>508</v>
      </c>
      <c r="C19" s="267"/>
      <c r="D19" s="268"/>
      <c r="E19" s="268"/>
      <c r="F19" s="255"/>
      <c r="G19" s="256">
        <v>0</v>
      </c>
      <c r="H19" s="257">
        <v>234</v>
      </c>
      <c r="I19" s="255"/>
      <c r="J19" s="254">
        <v>234</v>
      </c>
      <c r="K19" s="258"/>
      <c r="L19" s="259">
        <v>1.5</v>
      </c>
      <c r="M19" s="260">
        <v>41870</v>
      </c>
      <c r="N19" s="260">
        <v>41900</v>
      </c>
      <c r="O19" s="269">
        <v>37300</v>
      </c>
      <c r="P19" s="262">
        <v>41900</v>
      </c>
      <c r="Q19" s="263"/>
      <c r="R19" s="263"/>
      <c r="S19" s="264"/>
      <c r="T19" s="264"/>
      <c r="U19" s="600"/>
      <c r="V19" s="601"/>
      <c r="W19" s="601"/>
    </row>
    <row r="20" spans="1:20" ht="21">
      <c r="A20" s="252">
        <v>14</v>
      </c>
      <c r="B20" s="265" t="s">
        <v>509</v>
      </c>
      <c r="C20" s="254">
        <v>15</v>
      </c>
      <c r="D20" s="255">
        <v>1</v>
      </c>
      <c r="E20" s="255">
        <v>11</v>
      </c>
      <c r="F20" s="255">
        <v>4.25</v>
      </c>
      <c r="G20" s="256">
        <v>227990</v>
      </c>
      <c r="H20" s="257">
        <v>542</v>
      </c>
      <c r="I20" s="255"/>
      <c r="J20" s="254">
        <v>542</v>
      </c>
      <c r="K20" s="258"/>
      <c r="L20" s="259">
        <v>3</v>
      </c>
      <c r="M20" s="260">
        <v>84360</v>
      </c>
      <c r="N20" s="260">
        <v>312400</v>
      </c>
      <c r="O20" s="270">
        <v>271200</v>
      </c>
      <c r="P20" s="262">
        <v>312400</v>
      </c>
      <c r="Q20" s="263"/>
      <c r="R20" s="263"/>
      <c r="S20" s="264"/>
      <c r="T20" s="264"/>
    </row>
    <row r="21" spans="1:23" ht="21">
      <c r="A21" s="252">
        <v>15</v>
      </c>
      <c r="B21" s="265" t="s">
        <v>510</v>
      </c>
      <c r="C21" s="267"/>
      <c r="D21" s="268"/>
      <c r="E21" s="268"/>
      <c r="F21" s="255"/>
      <c r="G21" s="256">
        <v>0</v>
      </c>
      <c r="H21" s="257">
        <v>142</v>
      </c>
      <c r="I21" s="255"/>
      <c r="J21" s="254">
        <v>142</v>
      </c>
      <c r="K21" s="258"/>
      <c r="L21" s="259">
        <v>1.5</v>
      </c>
      <c r="M21" s="260">
        <v>41100</v>
      </c>
      <c r="N21" s="260">
        <v>41100</v>
      </c>
      <c r="O21" s="261">
        <v>36800</v>
      </c>
      <c r="P21" s="262">
        <v>41100</v>
      </c>
      <c r="Q21" s="263"/>
      <c r="R21" s="263"/>
      <c r="S21" s="264"/>
      <c r="T21" s="264"/>
      <c r="U21" s="608" t="s">
        <v>511</v>
      </c>
      <c r="V21" s="609"/>
      <c r="W21" s="609"/>
    </row>
    <row r="22" spans="1:23" ht="21" customHeight="1">
      <c r="A22" s="252">
        <v>16</v>
      </c>
      <c r="B22" s="265" t="s">
        <v>512</v>
      </c>
      <c r="C22" s="267"/>
      <c r="D22" s="268"/>
      <c r="E22" s="268"/>
      <c r="F22" s="255"/>
      <c r="G22" s="256">
        <v>0</v>
      </c>
      <c r="H22" s="257">
        <v>500</v>
      </c>
      <c r="I22" s="255"/>
      <c r="J22" s="254">
        <v>500</v>
      </c>
      <c r="K22" s="258"/>
      <c r="L22" s="259">
        <v>1.5</v>
      </c>
      <c r="M22" s="260">
        <v>44110</v>
      </c>
      <c r="N22" s="260">
        <v>44100</v>
      </c>
      <c r="O22" s="266">
        <v>39400</v>
      </c>
      <c r="P22" s="262">
        <v>44100</v>
      </c>
      <c r="Q22" s="263"/>
      <c r="R22" s="263"/>
      <c r="S22" s="264"/>
      <c r="T22" s="264"/>
      <c r="U22" s="600" t="s">
        <v>513</v>
      </c>
      <c r="V22" s="601"/>
      <c r="W22" s="601"/>
    </row>
    <row r="23" spans="1:23" ht="21">
      <c r="A23" s="252">
        <v>17</v>
      </c>
      <c r="B23" s="265" t="s">
        <v>514</v>
      </c>
      <c r="C23" s="267"/>
      <c r="D23" s="268"/>
      <c r="E23" s="268"/>
      <c r="F23" s="255"/>
      <c r="G23" s="256">
        <v>0</v>
      </c>
      <c r="H23" s="257">
        <v>220</v>
      </c>
      <c r="I23" s="255"/>
      <c r="J23" s="254">
        <v>220</v>
      </c>
      <c r="K23" s="258"/>
      <c r="L23" s="259">
        <v>1.5</v>
      </c>
      <c r="M23" s="260">
        <v>41750</v>
      </c>
      <c r="N23" s="260">
        <v>41800</v>
      </c>
      <c r="O23" s="266">
        <v>37400</v>
      </c>
      <c r="P23" s="262">
        <v>41800</v>
      </c>
      <c r="Q23" s="263"/>
      <c r="R23" s="263"/>
      <c r="S23" s="264"/>
      <c r="T23" s="264"/>
      <c r="U23" s="600"/>
      <c r="V23" s="601"/>
      <c r="W23" s="601"/>
    </row>
    <row r="24" spans="1:23" ht="21">
      <c r="A24" s="252">
        <v>18</v>
      </c>
      <c r="B24" s="265" t="s">
        <v>515</v>
      </c>
      <c r="C24" s="267"/>
      <c r="D24" s="268"/>
      <c r="E24" s="268"/>
      <c r="F24" s="255"/>
      <c r="G24" s="256">
        <v>0</v>
      </c>
      <c r="H24" s="257">
        <v>667</v>
      </c>
      <c r="I24" s="255">
        <v>667</v>
      </c>
      <c r="J24" s="254">
        <v>0</v>
      </c>
      <c r="K24" s="258"/>
      <c r="L24" s="258"/>
      <c r="M24" s="260">
        <v>0</v>
      </c>
      <c r="N24" s="260">
        <v>0</v>
      </c>
      <c r="O24" s="266">
        <v>0</v>
      </c>
      <c r="P24" s="262">
        <v>0</v>
      </c>
      <c r="Q24" s="263"/>
      <c r="R24" s="263"/>
      <c r="S24" s="264"/>
      <c r="T24" s="264"/>
      <c r="U24" s="600"/>
      <c r="V24" s="601"/>
      <c r="W24" s="601"/>
    </row>
    <row r="25" spans="1:23" ht="21" customHeight="1">
      <c r="A25" s="252">
        <v>19</v>
      </c>
      <c r="B25" s="265" t="s">
        <v>516</v>
      </c>
      <c r="C25" s="267"/>
      <c r="D25" s="268"/>
      <c r="E25" s="268"/>
      <c r="F25" s="255"/>
      <c r="G25" s="256">
        <v>0</v>
      </c>
      <c r="H25" s="257">
        <v>206</v>
      </c>
      <c r="I25" s="255"/>
      <c r="J25" s="254">
        <v>206</v>
      </c>
      <c r="K25" s="258"/>
      <c r="L25" s="259">
        <v>1</v>
      </c>
      <c r="M25" s="260">
        <v>28330</v>
      </c>
      <c r="N25" s="260">
        <v>28300</v>
      </c>
      <c r="O25" s="266">
        <v>25400</v>
      </c>
      <c r="P25" s="262">
        <v>28300</v>
      </c>
      <c r="Q25" s="263"/>
      <c r="R25" s="263"/>
      <c r="S25" s="264"/>
      <c r="T25" s="264"/>
      <c r="U25" s="600"/>
      <c r="V25" s="601"/>
      <c r="W25" s="601"/>
    </row>
    <row r="26" spans="1:23" ht="21">
      <c r="A26" s="252">
        <v>20</v>
      </c>
      <c r="B26" s="265" t="s">
        <v>517</v>
      </c>
      <c r="C26" s="254">
        <v>30</v>
      </c>
      <c r="D26" s="255">
        <v>1</v>
      </c>
      <c r="E26" s="255">
        <v>11</v>
      </c>
      <c r="F26" s="255">
        <v>8.5</v>
      </c>
      <c r="G26" s="256">
        <v>395180</v>
      </c>
      <c r="H26" s="257">
        <v>590</v>
      </c>
      <c r="I26" s="255"/>
      <c r="J26" s="254">
        <v>590</v>
      </c>
      <c r="K26" s="258"/>
      <c r="L26" s="259">
        <v>2.5</v>
      </c>
      <c r="M26" s="260">
        <v>71470</v>
      </c>
      <c r="N26" s="260">
        <v>466700</v>
      </c>
      <c r="O26" s="266">
        <v>416900</v>
      </c>
      <c r="P26" s="262">
        <v>466700</v>
      </c>
      <c r="Q26" s="263"/>
      <c r="R26" s="263"/>
      <c r="S26" s="264"/>
      <c r="T26" s="264"/>
      <c r="U26" s="600"/>
      <c r="V26" s="601"/>
      <c r="W26" s="601"/>
    </row>
    <row r="27" spans="1:23" ht="19.5" customHeight="1">
      <c r="A27" s="252">
        <v>21</v>
      </c>
      <c r="B27" s="265" t="s">
        <v>518</v>
      </c>
      <c r="C27" s="267"/>
      <c r="D27" s="268"/>
      <c r="E27" s="268"/>
      <c r="F27" s="255"/>
      <c r="G27" s="256">
        <v>0</v>
      </c>
      <c r="H27" s="257">
        <v>521</v>
      </c>
      <c r="I27" s="255"/>
      <c r="J27" s="254">
        <v>521</v>
      </c>
      <c r="K27" s="258"/>
      <c r="L27" s="259">
        <v>2.25</v>
      </c>
      <c r="M27" s="260">
        <v>64240</v>
      </c>
      <c r="N27" s="260">
        <v>64200</v>
      </c>
      <c r="O27" s="266">
        <v>57600</v>
      </c>
      <c r="P27" s="262">
        <v>64200</v>
      </c>
      <c r="Q27" s="263"/>
      <c r="R27" s="263"/>
      <c r="S27" s="264"/>
      <c r="T27" s="264"/>
      <c r="U27" s="600"/>
      <c r="V27" s="601"/>
      <c r="W27" s="601"/>
    </row>
    <row r="28" spans="1:23" ht="21">
      <c r="A28" s="252">
        <v>22</v>
      </c>
      <c r="B28" s="265" t="s">
        <v>519</v>
      </c>
      <c r="C28" s="267"/>
      <c r="D28" s="268"/>
      <c r="E28" s="268"/>
      <c r="F28" s="255"/>
      <c r="G28" s="256">
        <v>0</v>
      </c>
      <c r="H28" s="257">
        <v>127</v>
      </c>
      <c r="I28" s="255">
        <v>127</v>
      </c>
      <c r="J28" s="254">
        <v>0</v>
      </c>
      <c r="K28" s="258"/>
      <c r="L28" s="259">
        <v>0</v>
      </c>
      <c r="M28" s="260">
        <v>0</v>
      </c>
      <c r="N28" s="260">
        <v>0</v>
      </c>
      <c r="O28" s="266">
        <v>0</v>
      </c>
      <c r="P28" s="262">
        <v>0</v>
      </c>
      <c r="Q28" s="263"/>
      <c r="R28" s="263"/>
      <c r="S28" s="264"/>
      <c r="T28" s="264"/>
      <c r="U28" s="600"/>
      <c r="V28" s="601"/>
      <c r="W28" s="601"/>
    </row>
    <row r="29" spans="1:23" ht="21">
      <c r="A29" s="252">
        <v>23</v>
      </c>
      <c r="B29" s="271" t="s">
        <v>520</v>
      </c>
      <c r="C29" s="267"/>
      <c r="D29" s="268"/>
      <c r="E29" s="268"/>
      <c r="F29" s="255"/>
      <c r="G29" s="256">
        <v>0</v>
      </c>
      <c r="H29" s="257">
        <v>422</v>
      </c>
      <c r="I29" s="255"/>
      <c r="J29" s="254">
        <v>422</v>
      </c>
      <c r="K29" s="258"/>
      <c r="L29" s="259">
        <v>2.75</v>
      </c>
      <c r="M29" s="260">
        <v>76700</v>
      </c>
      <c r="N29" s="260">
        <v>76700</v>
      </c>
      <c r="O29" s="266">
        <v>68600</v>
      </c>
      <c r="P29" s="262">
        <v>76700</v>
      </c>
      <c r="Q29" s="263"/>
      <c r="R29" s="263"/>
      <c r="S29" s="264"/>
      <c r="T29" s="264"/>
      <c r="U29" s="600"/>
      <c r="V29" s="601"/>
      <c r="W29" s="601"/>
    </row>
    <row r="30" spans="1:23" ht="21">
      <c r="A30" s="252">
        <v>24</v>
      </c>
      <c r="B30" s="265" t="s">
        <v>521</v>
      </c>
      <c r="C30" s="254">
        <v>29</v>
      </c>
      <c r="D30" s="255">
        <v>1</v>
      </c>
      <c r="E30" s="255">
        <v>12</v>
      </c>
      <c r="F30" s="255">
        <v>5.25</v>
      </c>
      <c r="G30" s="256">
        <v>273720</v>
      </c>
      <c r="H30" s="257">
        <v>579</v>
      </c>
      <c r="I30" s="255"/>
      <c r="J30" s="254">
        <v>579</v>
      </c>
      <c r="K30" s="258"/>
      <c r="L30" s="259">
        <v>1.25</v>
      </c>
      <c r="M30" s="260">
        <v>38120</v>
      </c>
      <c r="N30" s="260">
        <v>311800</v>
      </c>
      <c r="O30" s="266">
        <v>281200</v>
      </c>
      <c r="P30" s="262">
        <v>311800</v>
      </c>
      <c r="Q30" s="263"/>
      <c r="R30" s="263"/>
      <c r="S30" s="264"/>
      <c r="T30" s="264"/>
      <c r="U30" s="600"/>
      <c r="V30" s="601"/>
      <c r="W30" s="601"/>
    </row>
    <row r="31" spans="1:23" ht="21">
      <c r="A31" s="252">
        <v>25</v>
      </c>
      <c r="B31" s="265" t="s">
        <v>522</v>
      </c>
      <c r="C31" s="267"/>
      <c r="D31" s="268"/>
      <c r="E31" s="268"/>
      <c r="F31" s="255"/>
      <c r="G31" s="256">
        <v>0</v>
      </c>
      <c r="H31" s="257">
        <v>543</v>
      </c>
      <c r="I31" s="255"/>
      <c r="J31" s="254">
        <v>543</v>
      </c>
      <c r="K31" s="258"/>
      <c r="L31" s="259">
        <v>2.5</v>
      </c>
      <c r="M31" s="260">
        <v>71070</v>
      </c>
      <c r="N31" s="260">
        <v>71100</v>
      </c>
      <c r="O31" s="266">
        <v>63500</v>
      </c>
      <c r="P31" s="262">
        <v>71100</v>
      </c>
      <c r="Q31" s="263"/>
      <c r="R31" s="263"/>
      <c r="S31" s="264"/>
      <c r="T31" s="264"/>
      <c r="U31" s="600"/>
      <c r="V31" s="601"/>
      <c r="W31" s="601"/>
    </row>
    <row r="32" spans="1:23" ht="21">
      <c r="A32" s="252">
        <v>26</v>
      </c>
      <c r="B32" s="265" t="s">
        <v>523</v>
      </c>
      <c r="C32" s="254">
        <v>39</v>
      </c>
      <c r="D32" s="255">
        <v>1</v>
      </c>
      <c r="E32" s="255">
        <v>18</v>
      </c>
      <c r="F32" s="255">
        <v>6.5</v>
      </c>
      <c r="G32" s="256">
        <v>345460</v>
      </c>
      <c r="H32" s="257">
        <v>584</v>
      </c>
      <c r="I32" s="255"/>
      <c r="J32" s="254">
        <v>584</v>
      </c>
      <c r="K32" s="258"/>
      <c r="L32" s="259">
        <v>4</v>
      </c>
      <c r="M32" s="260">
        <v>111320</v>
      </c>
      <c r="N32" s="260">
        <v>456800</v>
      </c>
      <c r="O32" s="266">
        <v>406100</v>
      </c>
      <c r="P32" s="262">
        <v>456800</v>
      </c>
      <c r="Q32" s="263"/>
      <c r="R32" s="263"/>
      <c r="S32" s="264"/>
      <c r="T32" s="264"/>
      <c r="U32" s="600"/>
      <c r="V32" s="601"/>
      <c r="W32" s="601"/>
    </row>
    <row r="33" spans="1:23" ht="21">
      <c r="A33" s="252">
        <v>27</v>
      </c>
      <c r="B33" s="265" t="s">
        <v>524</v>
      </c>
      <c r="C33" s="267"/>
      <c r="D33" s="268"/>
      <c r="E33" s="268"/>
      <c r="F33" s="255"/>
      <c r="G33" s="256">
        <v>0</v>
      </c>
      <c r="H33" s="272">
        <v>306</v>
      </c>
      <c r="I33" s="255"/>
      <c r="J33" s="254">
        <v>306</v>
      </c>
      <c r="K33" s="258"/>
      <c r="L33" s="259">
        <v>3.5</v>
      </c>
      <c r="M33" s="260">
        <v>95680</v>
      </c>
      <c r="N33" s="260">
        <v>95700</v>
      </c>
      <c r="O33" s="266">
        <v>91200</v>
      </c>
      <c r="P33" s="262">
        <v>95700</v>
      </c>
      <c r="Q33" s="263"/>
      <c r="R33" s="263"/>
      <c r="S33" s="264"/>
      <c r="T33" s="264"/>
      <c r="U33" s="600"/>
      <c r="V33" s="601"/>
      <c r="W33" s="601"/>
    </row>
    <row r="34" spans="1:23" ht="21">
      <c r="A34" s="252">
        <v>28</v>
      </c>
      <c r="B34" s="265" t="s">
        <v>525</v>
      </c>
      <c r="C34" s="254">
        <v>117</v>
      </c>
      <c r="D34" s="255">
        <v>3</v>
      </c>
      <c r="E34" s="255">
        <v>60</v>
      </c>
      <c r="F34" s="255">
        <v>16.25</v>
      </c>
      <c r="G34" s="256">
        <v>932720</v>
      </c>
      <c r="H34" s="257">
        <v>1901</v>
      </c>
      <c r="I34" s="255"/>
      <c r="J34" s="254">
        <v>1901</v>
      </c>
      <c r="K34" s="258"/>
      <c r="L34" s="259">
        <v>1.5</v>
      </c>
      <c r="M34" s="260">
        <v>55900</v>
      </c>
      <c r="N34" s="260">
        <v>988600</v>
      </c>
      <c r="O34" s="266">
        <v>873400</v>
      </c>
      <c r="P34" s="262">
        <v>988600</v>
      </c>
      <c r="Q34" s="263"/>
      <c r="R34" s="263"/>
      <c r="S34" s="264"/>
      <c r="T34" s="264"/>
      <c r="U34" s="600"/>
      <c r="V34" s="601"/>
      <c r="W34" s="601"/>
    </row>
    <row r="35" spans="1:20" ht="21">
      <c r="A35" s="252">
        <v>29</v>
      </c>
      <c r="B35" s="265" t="s">
        <v>526</v>
      </c>
      <c r="C35" s="254">
        <v>28</v>
      </c>
      <c r="D35" s="255">
        <v>1</v>
      </c>
      <c r="E35" s="255">
        <v>16</v>
      </c>
      <c r="F35" s="255">
        <v>5.5</v>
      </c>
      <c r="G35" s="256">
        <v>297050</v>
      </c>
      <c r="H35" s="257">
        <v>664</v>
      </c>
      <c r="I35" s="255"/>
      <c r="J35" s="254">
        <v>664</v>
      </c>
      <c r="K35" s="258"/>
      <c r="L35" s="259">
        <v>2.75</v>
      </c>
      <c r="M35" s="260">
        <v>78740</v>
      </c>
      <c r="N35" s="260">
        <v>375800</v>
      </c>
      <c r="O35" s="266">
        <v>328400</v>
      </c>
      <c r="P35" s="262">
        <v>375800</v>
      </c>
      <c r="Q35" s="273"/>
      <c r="R35" s="263"/>
      <c r="S35" s="264"/>
      <c r="T35" s="264"/>
    </row>
    <row r="36" spans="1:20" ht="21">
      <c r="A36" s="252">
        <v>30</v>
      </c>
      <c r="B36" s="265" t="s">
        <v>527</v>
      </c>
      <c r="C36" s="254">
        <v>76</v>
      </c>
      <c r="D36" s="255">
        <v>2</v>
      </c>
      <c r="E36" s="255">
        <v>42</v>
      </c>
      <c r="F36" s="255">
        <v>12</v>
      </c>
      <c r="G36" s="256">
        <v>673030</v>
      </c>
      <c r="H36" s="257">
        <v>1247</v>
      </c>
      <c r="I36" s="255"/>
      <c r="J36" s="254">
        <v>1247</v>
      </c>
      <c r="K36" s="258"/>
      <c r="L36" s="259">
        <v>2</v>
      </c>
      <c r="M36" s="260">
        <v>63700</v>
      </c>
      <c r="N36" s="260">
        <v>736700</v>
      </c>
      <c r="O36" s="266">
        <v>645900</v>
      </c>
      <c r="P36" s="262">
        <v>736700</v>
      </c>
      <c r="Q36" s="273"/>
      <c r="R36" s="263"/>
      <c r="S36" s="264"/>
      <c r="T36" s="264"/>
    </row>
    <row r="37" spans="1:20" ht="20.25">
      <c r="A37" s="252"/>
      <c r="B37" s="265" t="s">
        <v>528</v>
      </c>
      <c r="C37" s="274">
        <v>711</v>
      </c>
      <c r="D37" s="274">
        <v>18.5</v>
      </c>
      <c r="E37" s="274">
        <v>319</v>
      </c>
      <c r="F37" s="274">
        <v>107.25</v>
      </c>
      <c r="G37" s="274">
        <v>5840350</v>
      </c>
      <c r="H37" s="274">
        <v>21378</v>
      </c>
      <c r="I37" s="274">
        <v>5097</v>
      </c>
      <c r="J37" s="275">
        <v>16281</v>
      </c>
      <c r="K37" s="276"/>
      <c r="L37" s="277">
        <v>58.25</v>
      </c>
      <c r="M37" s="278">
        <v>1686500</v>
      </c>
      <c r="N37" s="279">
        <v>7527100</v>
      </c>
      <c r="O37" s="280">
        <v>6732381.34</v>
      </c>
      <c r="P37" s="281">
        <v>7528500</v>
      </c>
      <c r="Q37" s="282"/>
      <c r="R37" s="283"/>
      <c r="S37" s="284"/>
      <c r="T37" s="284"/>
    </row>
    <row r="38" spans="1:20" ht="21">
      <c r="A38" s="252">
        <v>31</v>
      </c>
      <c r="B38" s="265" t="s">
        <v>529</v>
      </c>
      <c r="C38" s="254">
        <v>239</v>
      </c>
      <c r="D38" s="255">
        <v>9</v>
      </c>
      <c r="E38" s="255">
        <v>180</v>
      </c>
      <c r="F38" s="255">
        <v>52.25</v>
      </c>
      <c r="G38" s="285">
        <v>2901530</v>
      </c>
      <c r="H38" s="254">
        <v>6986</v>
      </c>
      <c r="I38" s="255"/>
      <c r="J38" s="254">
        <v>6986</v>
      </c>
      <c r="K38" s="258"/>
      <c r="L38" s="259">
        <v>8</v>
      </c>
      <c r="M38" s="260">
        <v>271600</v>
      </c>
      <c r="N38" s="260">
        <v>3173100</v>
      </c>
      <c r="O38" s="270">
        <v>3033100</v>
      </c>
      <c r="P38" s="286">
        <v>3173100</v>
      </c>
      <c r="Q38" s="273"/>
      <c r="R38" s="263"/>
      <c r="S38" s="264"/>
      <c r="T38" s="264"/>
    </row>
    <row r="39" spans="1:20" ht="21">
      <c r="A39" s="252"/>
      <c r="B39" s="265" t="s">
        <v>530</v>
      </c>
      <c r="C39" s="275">
        <v>239</v>
      </c>
      <c r="D39" s="274">
        <v>9</v>
      </c>
      <c r="E39" s="274">
        <v>180</v>
      </c>
      <c r="F39" s="287">
        <v>52.25</v>
      </c>
      <c r="G39" s="274">
        <v>2901530</v>
      </c>
      <c r="H39" s="288">
        <v>6986</v>
      </c>
      <c r="I39" s="288">
        <v>0</v>
      </c>
      <c r="J39" s="275">
        <v>6986</v>
      </c>
      <c r="K39" s="289">
        <v>0</v>
      </c>
      <c r="L39" s="290">
        <v>8</v>
      </c>
      <c r="M39" s="288">
        <v>271600</v>
      </c>
      <c r="N39" s="279">
        <v>3173100</v>
      </c>
      <c r="O39" s="291">
        <v>3033100</v>
      </c>
      <c r="P39" s="281">
        <v>3173100</v>
      </c>
      <c r="Q39" s="282"/>
      <c r="R39" s="283"/>
      <c r="S39" s="284"/>
      <c r="T39" s="284"/>
    </row>
    <row r="40" spans="1:20" ht="20.25">
      <c r="A40" s="292"/>
      <c r="B40" s="293" t="s">
        <v>531</v>
      </c>
      <c r="C40" s="294">
        <v>950</v>
      </c>
      <c r="D40" s="294">
        <v>27.5</v>
      </c>
      <c r="E40" s="294">
        <v>499</v>
      </c>
      <c r="F40" s="294">
        <v>159.5</v>
      </c>
      <c r="G40" s="295">
        <v>8741880</v>
      </c>
      <c r="H40" s="294">
        <v>28364</v>
      </c>
      <c r="I40" s="294">
        <v>5097</v>
      </c>
      <c r="J40" s="275">
        <v>23267</v>
      </c>
      <c r="K40" s="276">
        <v>0</v>
      </c>
      <c r="L40" s="277">
        <v>66.25</v>
      </c>
      <c r="M40" s="279">
        <v>1958100</v>
      </c>
      <c r="N40" s="279">
        <v>10700200</v>
      </c>
      <c r="O40" s="296">
        <v>9765481.34</v>
      </c>
      <c r="P40" s="297">
        <v>10701600</v>
      </c>
      <c r="Q40" s="282"/>
      <c r="R40" s="283"/>
      <c r="S40" s="284"/>
      <c r="T40" s="284"/>
    </row>
    <row r="41" spans="1:20" ht="21.75" customHeight="1">
      <c r="A41" s="611" t="s">
        <v>532</v>
      </c>
      <c r="B41" s="612"/>
      <c r="C41" s="612"/>
      <c r="D41" s="612"/>
      <c r="E41" s="612"/>
      <c r="F41" s="612"/>
      <c r="G41" s="613"/>
      <c r="H41" s="611" t="s">
        <v>533</v>
      </c>
      <c r="I41" s="612"/>
      <c r="J41" s="612"/>
      <c r="K41" s="612"/>
      <c r="L41" s="612"/>
      <c r="M41" s="613"/>
      <c r="N41" s="298"/>
      <c r="O41" s="299"/>
      <c r="P41" s="292"/>
      <c r="Q41" s="292"/>
      <c r="R41" s="292"/>
      <c r="S41" s="300"/>
      <c r="T41" s="300"/>
    </row>
    <row r="42" ht="9.75" customHeight="1"/>
    <row r="43" spans="2:12" ht="18.75" customHeight="1">
      <c r="B43" s="610" t="s">
        <v>534</v>
      </c>
      <c r="C43" s="610"/>
      <c r="D43" s="610"/>
      <c r="E43" s="610"/>
      <c r="F43" s="610"/>
      <c r="G43" s="610"/>
      <c r="H43" s="610"/>
      <c r="I43" s="610"/>
      <c r="J43" s="610"/>
      <c r="K43" s="610"/>
      <c r="L43" s="610"/>
    </row>
    <row r="44" spans="2:16" ht="18.75" customHeight="1">
      <c r="B44" s="610" t="s">
        <v>535</v>
      </c>
      <c r="C44" s="610"/>
      <c r="D44" s="610"/>
      <c r="E44" s="610"/>
      <c r="F44" s="610"/>
      <c r="G44" s="610"/>
      <c r="H44" s="610"/>
      <c r="I44" s="610"/>
      <c r="J44" s="610"/>
      <c r="K44" s="610"/>
      <c r="L44" s="610"/>
      <c r="M44" s="610"/>
      <c r="N44" s="610"/>
      <c r="O44" s="610"/>
      <c r="P44" s="610"/>
    </row>
    <row r="45" spans="2:10" ht="24.75" customHeight="1">
      <c r="B45" s="317" t="s">
        <v>316</v>
      </c>
      <c r="C45" s="317"/>
      <c r="D45" s="317"/>
      <c r="E45" s="317"/>
      <c r="F45" s="318"/>
      <c r="G45" s="319"/>
      <c r="H45" s="317"/>
      <c r="I45" s="317"/>
      <c r="J45" s="317"/>
    </row>
  </sheetData>
  <sheetProtection/>
  <mergeCells count="20">
    <mergeCell ref="U21:W21"/>
    <mergeCell ref="B44:P44"/>
    <mergeCell ref="U22:W34"/>
    <mergeCell ref="A41:G41"/>
    <mergeCell ref="H41:M41"/>
    <mergeCell ref="B43:L43"/>
    <mergeCell ref="U7:W7"/>
    <mergeCell ref="U8:W19"/>
    <mergeCell ref="A4:A5"/>
    <mergeCell ref="B4:B5"/>
    <mergeCell ref="C4:G4"/>
    <mergeCell ref="H4:M4"/>
    <mergeCell ref="U1:V1"/>
    <mergeCell ref="B2:N2"/>
    <mergeCell ref="N4:N5"/>
    <mergeCell ref="O4:O5"/>
    <mergeCell ref="P4:P5"/>
    <mergeCell ref="R4:R5"/>
    <mergeCell ref="U4:W6"/>
    <mergeCell ref="Q4:Q5"/>
  </mergeCells>
  <printOptions/>
  <pageMargins left="0.4" right="0.24" top="0.24" bottom="0.32" header="0.27" footer="0.31"/>
  <pageSetup horizontalDpi="600" verticalDpi="600" orientation="landscape" paperSize="9" scale="50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54"/>
  <sheetViews>
    <sheetView view="pageBreakPreview" zoomScale="50" zoomScaleSheetLayoutView="50" zoomScalePageLayoutView="0" workbookViewId="0" topLeftCell="A44">
      <selection activeCell="G8" sqref="G8"/>
    </sheetView>
  </sheetViews>
  <sheetFormatPr defaultColWidth="9.33203125" defaultRowHeight="12.75"/>
  <cols>
    <col min="1" max="1" width="4.33203125" style="0" customWidth="1"/>
    <col min="2" max="2" width="19.33203125" style="0" customWidth="1"/>
    <col min="3" max="3" width="19.16015625" style="0" customWidth="1"/>
    <col min="4" max="4" width="16.83203125" style="0" customWidth="1"/>
    <col min="5" max="5" width="68.66015625" style="0" customWidth="1"/>
    <col min="6" max="6" width="36.83203125" style="0" customWidth="1"/>
    <col min="7" max="7" width="17" style="0" customWidth="1"/>
    <col min="8" max="8" width="16.33203125" style="0" customWidth="1"/>
    <col min="9" max="9" width="25.66015625" style="0" customWidth="1"/>
    <col min="10" max="10" width="20.33203125" style="0" customWidth="1"/>
    <col min="11" max="11" width="8" style="0" customWidth="1"/>
    <col min="12" max="15" width="9.33203125" style="0" hidden="1" customWidth="1"/>
  </cols>
  <sheetData>
    <row r="1" ht="0.75" customHeight="1"/>
    <row r="2" spans="6:15" ht="47.25" customHeight="1">
      <c r="F2" s="614" t="s">
        <v>53</v>
      </c>
      <c r="G2" s="614"/>
      <c r="H2" s="614"/>
      <c r="I2" s="614"/>
      <c r="L2" s="614"/>
      <c r="M2" s="614"/>
      <c r="N2" s="614"/>
      <c r="O2" s="614"/>
    </row>
    <row r="3" ht="12.75" hidden="1"/>
    <row r="4" spans="2:10" ht="30" customHeight="1">
      <c r="B4" s="616" t="s">
        <v>17</v>
      </c>
      <c r="C4" s="616"/>
      <c r="D4" s="616"/>
      <c r="E4" s="616"/>
      <c r="F4" s="616"/>
      <c r="G4" s="616"/>
      <c r="H4" s="616"/>
      <c r="I4" s="616"/>
      <c r="J4" s="616"/>
    </row>
    <row r="5" ht="12" customHeight="1"/>
    <row r="6" ht="12.75" hidden="1"/>
    <row r="7" spans="2:10" ht="102" customHeight="1" thickBot="1">
      <c r="B7" s="394" t="s">
        <v>56</v>
      </c>
      <c r="C7" s="341" t="s">
        <v>57</v>
      </c>
      <c r="D7" s="341" t="s">
        <v>58</v>
      </c>
      <c r="E7" s="341" t="s">
        <v>52</v>
      </c>
      <c r="F7" s="341" t="s">
        <v>18</v>
      </c>
      <c r="G7" s="341" t="s">
        <v>19</v>
      </c>
      <c r="H7" s="341" t="s">
        <v>20</v>
      </c>
      <c r="I7" s="341" t="s">
        <v>21</v>
      </c>
      <c r="J7" s="341" t="s">
        <v>22</v>
      </c>
    </row>
    <row r="8" spans="2:10" ht="13.5" customHeight="1">
      <c r="B8" s="395">
        <v>1</v>
      </c>
      <c r="C8" s="370">
        <v>2</v>
      </c>
      <c r="D8" s="370">
        <v>3</v>
      </c>
      <c r="E8" s="371">
        <v>4</v>
      </c>
      <c r="F8" s="370">
        <v>5</v>
      </c>
      <c r="G8" s="370">
        <v>6</v>
      </c>
      <c r="H8" s="371">
        <v>7</v>
      </c>
      <c r="I8" s="370">
        <v>8</v>
      </c>
      <c r="J8" s="370">
        <v>9</v>
      </c>
    </row>
    <row r="9" spans="2:10" ht="18.75">
      <c r="B9" s="376" t="s">
        <v>342</v>
      </c>
      <c r="C9" s="376"/>
      <c r="D9" s="376"/>
      <c r="E9" s="376" t="s">
        <v>343</v>
      </c>
      <c r="F9" s="376"/>
      <c r="G9" s="376"/>
      <c r="H9" s="376"/>
      <c r="I9" s="388">
        <f>I10</f>
        <v>1125602.4</v>
      </c>
      <c r="J9" s="375"/>
    </row>
    <row r="10" spans="2:10" ht="18.75">
      <c r="B10" s="376" t="s">
        <v>344</v>
      </c>
      <c r="C10" s="376"/>
      <c r="D10" s="376"/>
      <c r="E10" s="376" t="s">
        <v>343</v>
      </c>
      <c r="F10" s="376"/>
      <c r="G10" s="376"/>
      <c r="H10" s="376"/>
      <c r="I10" s="388">
        <f>I11+I12+I13</f>
        <v>1125602.4</v>
      </c>
      <c r="J10" s="375"/>
    </row>
    <row r="11" spans="2:10" ht="89.25" customHeight="1">
      <c r="B11" s="419" t="s">
        <v>73</v>
      </c>
      <c r="C11" s="362" t="s">
        <v>74</v>
      </c>
      <c r="D11" s="417" t="s">
        <v>75</v>
      </c>
      <c r="E11" s="418" t="s">
        <v>76</v>
      </c>
      <c r="F11" s="420" t="s">
        <v>24</v>
      </c>
      <c r="G11" s="415"/>
      <c r="H11" s="415"/>
      <c r="I11" s="421">
        <v>23876</v>
      </c>
      <c r="J11" s="416"/>
    </row>
    <row r="12" spans="2:10" ht="141.75">
      <c r="B12" s="380" t="s">
        <v>207</v>
      </c>
      <c r="C12" s="381">
        <v>7370</v>
      </c>
      <c r="D12" s="382" t="s">
        <v>352</v>
      </c>
      <c r="E12" s="381" t="s">
        <v>206</v>
      </c>
      <c r="F12" s="377" t="s">
        <v>548</v>
      </c>
      <c r="G12" s="401">
        <v>2019</v>
      </c>
      <c r="H12" s="401">
        <v>1101726.4</v>
      </c>
      <c r="I12" s="402">
        <v>968246.4</v>
      </c>
      <c r="J12" s="401">
        <v>100</v>
      </c>
    </row>
    <row r="13" spans="2:10" ht="78.75">
      <c r="B13" s="380" t="s">
        <v>207</v>
      </c>
      <c r="C13" s="361">
        <v>7370</v>
      </c>
      <c r="D13" s="383" t="s">
        <v>352</v>
      </c>
      <c r="E13" s="361" t="s">
        <v>206</v>
      </c>
      <c r="F13" s="384" t="s">
        <v>267</v>
      </c>
      <c r="G13" s="401">
        <v>2019</v>
      </c>
      <c r="H13" s="401">
        <v>133480</v>
      </c>
      <c r="I13" s="402">
        <v>133480</v>
      </c>
      <c r="J13" s="401">
        <v>100</v>
      </c>
    </row>
    <row r="14" spans="2:10" ht="37.5">
      <c r="B14" s="379" t="s">
        <v>579</v>
      </c>
      <c r="C14" s="361"/>
      <c r="D14" s="383"/>
      <c r="E14" s="92" t="s">
        <v>580</v>
      </c>
      <c r="F14" s="384"/>
      <c r="G14" s="376"/>
      <c r="H14" s="376"/>
      <c r="I14" s="378">
        <f>I15</f>
        <v>5669540</v>
      </c>
      <c r="J14" s="375"/>
    </row>
    <row r="15" spans="2:10" ht="37.5">
      <c r="B15" s="379" t="s">
        <v>356</v>
      </c>
      <c r="C15" s="361"/>
      <c r="D15" s="383"/>
      <c r="E15" s="92" t="s">
        <v>580</v>
      </c>
      <c r="F15" s="384"/>
      <c r="G15" s="376"/>
      <c r="H15" s="376"/>
      <c r="I15" s="378">
        <f>SUM(I16:I25)</f>
        <v>5669540</v>
      </c>
      <c r="J15" s="375"/>
    </row>
    <row r="16" spans="2:10" ht="47.25">
      <c r="B16" s="379" t="s">
        <v>77</v>
      </c>
      <c r="C16" s="361" t="s">
        <v>78</v>
      </c>
      <c r="D16" s="383" t="s">
        <v>79</v>
      </c>
      <c r="E16" s="361" t="s">
        <v>80</v>
      </c>
      <c r="F16" s="445" t="s">
        <v>618</v>
      </c>
      <c r="G16" s="376"/>
      <c r="H16" s="376"/>
      <c r="I16" s="344">
        <v>57000</v>
      </c>
      <c r="J16" s="375"/>
    </row>
    <row r="17" spans="2:10" ht="56.25">
      <c r="B17" s="379" t="s">
        <v>359</v>
      </c>
      <c r="C17" s="361" t="s">
        <v>360</v>
      </c>
      <c r="D17" s="383" t="s">
        <v>81</v>
      </c>
      <c r="E17" s="361" t="s">
        <v>361</v>
      </c>
      <c r="F17" s="384" t="s">
        <v>617</v>
      </c>
      <c r="G17" s="376"/>
      <c r="H17" s="376"/>
      <c r="I17" s="344">
        <v>28600</v>
      </c>
      <c r="J17" s="375"/>
    </row>
    <row r="18" spans="2:10" ht="223.5" customHeight="1" thickBot="1">
      <c r="B18" s="379" t="s">
        <v>192</v>
      </c>
      <c r="C18" s="361" t="s">
        <v>193</v>
      </c>
      <c r="D18" s="383" t="s">
        <v>352</v>
      </c>
      <c r="E18" s="361" t="s">
        <v>194</v>
      </c>
      <c r="F18" s="385" t="s">
        <v>546</v>
      </c>
      <c r="G18" s="344">
        <v>2019</v>
      </c>
      <c r="H18" s="344">
        <v>1401830</v>
      </c>
      <c r="I18" s="344">
        <v>1401830</v>
      </c>
      <c r="J18" s="344">
        <v>100</v>
      </c>
    </row>
    <row r="19" spans="2:10" ht="210.75" thickBot="1">
      <c r="B19" s="379" t="s">
        <v>192</v>
      </c>
      <c r="C19" s="361" t="s">
        <v>193</v>
      </c>
      <c r="D19" s="383" t="s">
        <v>352</v>
      </c>
      <c r="E19" s="361" t="s">
        <v>194</v>
      </c>
      <c r="F19" s="385" t="s">
        <v>166</v>
      </c>
      <c r="G19" s="344">
        <v>2019</v>
      </c>
      <c r="H19" s="344">
        <v>1397710</v>
      </c>
      <c r="I19" s="344">
        <v>1397710</v>
      </c>
      <c r="J19" s="344">
        <v>100</v>
      </c>
    </row>
    <row r="20" spans="2:10" ht="249.75">
      <c r="B20" s="379" t="s">
        <v>192</v>
      </c>
      <c r="C20" s="361" t="s">
        <v>193</v>
      </c>
      <c r="D20" s="383" t="s">
        <v>352</v>
      </c>
      <c r="E20" s="361" t="s">
        <v>194</v>
      </c>
      <c r="F20" s="452" t="s">
        <v>547</v>
      </c>
      <c r="G20" s="344">
        <v>2019</v>
      </c>
      <c r="H20" s="344">
        <v>1399770</v>
      </c>
      <c r="I20" s="344">
        <v>1399770</v>
      </c>
      <c r="J20" s="344">
        <v>100</v>
      </c>
    </row>
    <row r="21" spans="2:10" ht="210">
      <c r="B21" s="379" t="s">
        <v>192</v>
      </c>
      <c r="C21" s="397" t="s">
        <v>193</v>
      </c>
      <c r="D21" s="398" t="s">
        <v>352</v>
      </c>
      <c r="E21" s="397" t="s">
        <v>194</v>
      </c>
      <c r="F21" s="453" t="s">
        <v>0</v>
      </c>
      <c r="G21" s="399"/>
      <c r="H21" s="399"/>
      <c r="I21" s="399">
        <v>200630</v>
      </c>
      <c r="J21" s="399"/>
    </row>
    <row r="22" spans="2:10" ht="195">
      <c r="B22" s="379" t="s">
        <v>192</v>
      </c>
      <c r="C22" s="397" t="s">
        <v>193</v>
      </c>
      <c r="D22" s="398" t="s">
        <v>352</v>
      </c>
      <c r="E22" s="397" t="s">
        <v>194</v>
      </c>
      <c r="F22" s="453" t="s">
        <v>3</v>
      </c>
      <c r="G22" s="399"/>
      <c r="H22" s="399"/>
      <c r="I22" s="454">
        <v>136000</v>
      </c>
      <c r="J22" s="399"/>
    </row>
    <row r="23" spans="2:10" ht="180">
      <c r="B23" s="379" t="s">
        <v>192</v>
      </c>
      <c r="C23" s="397" t="s">
        <v>193</v>
      </c>
      <c r="D23" s="398" t="s">
        <v>352</v>
      </c>
      <c r="E23" s="397" t="s">
        <v>194</v>
      </c>
      <c r="F23" s="453" t="s">
        <v>1</v>
      </c>
      <c r="G23" s="399"/>
      <c r="H23" s="399"/>
      <c r="I23" s="454">
        <v>135000</v>
      </c>
      <c r="J23" s="399"/>
    </row>
    <row r="24" spans="2:10" ht="225">
      <c r="B24" s="379" t="s">
        <v>192</v>
      </c>
      <c r="C24" s="397" t="s">
        <v>193</v>
      </c>
      <c r="D24" s="398" t="s">
        <v>352</v>
      </c>
      <c r="E24" s="397" t="s">
        <v>194</v>
      </c>
      <c r="F24" s="453" t="s">
        <v>2</v>
      </c>
      <c r="G24" s="399"/>
      <c r="H24" s="399"/>
      <c r="I24" s="454">
        <v>136000</v>
      </c>
      <c r="J24" s="399"/>
    </row>
    <row r="25" spans="2:10" ht="126">
      <c r="B25" s="379" t="s">
        <v>544</v>
      </c>
      <c r="C25" s="397">
        <v>7370</v>
      </c>
      <c r="D25" s="398" t="s">
        <v>352</v>
      </c>
      <c r="E25" s="397" t="s">
        <v>206</v>
      </c>
      <c r="F25" s="400" t="s">
        <v>545</v>
      </c>
      <c r="G25" s="399">
        <v>2019</v>
      </c>
      <c r="H25" s="399"/>
      <c r="I25" s="399">
        <v>777000</v>
      </c>
      <c r="J25" s="399">
        <v>100</v>
      </c>
    </row>
    <row r="26" spans="2:10" ht="37.5">
      <c r="B26" s="346" t="s">
        <v>404</v>
      </c>
      <c r="C26" s="372"/>
      <c r="D26" s="373"/>
      <c r="E26" s="374" t="s">
        <v>405</v>
      </c>
      <c r="F26" s="320"/>
      <c r="G26" s="321"/>
      <c r="H26" s="321"/>
      <c r="I26" s="457">
        <f>I27</f>
        <v>3935491.1</v>
      </c>
      <c r="J26" s="321"/>
    </row>
    <row r="27" spans="2:10" ht="37.5">
      <c r="B27" s="347" t="s">
        <v>406</v>
      </c>
      <c r="C27" s="348"/>
      <c r="D27" s="349"/>
      <c r="E27" s="350" t="s">
        <v>405</v>
      </c>
      <c r="F27" s="320"/>
      <c r="G27" s="320"/>
      <c r="H27" s="320"/>
      <c r="I27" s="456">
        <f>SUM(I28:I39)</f>
        <v>3935491.1</v>
      </c>
      <c r="J27" s="320"/>
    </row>
    <row r="28" spans="2:10" ht="97.5" customHeight="1">
      <c r="B28" s="351" t="s">
        <v>23</v>
      </c>
      <c r="C28" s="352" t="s">
        <v>413</v>
      </c>
      <c r="D28" s="353" t="s">
        <v>414</v>
      </c>
      <c r="E28" s="354" t="s">
        <v>415</v>
      </c>
      <c r="F28" s="361" t="s">
        <v>619</v>
      </c>
      <c r="G28" s="320"/>
      <c r="H28" s="320"/>
      <c r="I28" s="442">
        <v>397000</v>
      </c>
      <c r="J28" s="320"/>
    </row>
    <row r="29" spans="2:10" ht="155.25">
      <c r="B29" s="355" t="s">
        <v>23</v>
      </c>
      <c r="C29" s="348" t="s">
        <v>413</v>
      </c>
      <c r="D29" s="349" t="s">
        <v>414</v>
      </c>
      <c r="E29" s="356" t="s">
        <v>415</v>
      </c>
      <c r="F29" s="422" t="s">
        <v>450</v>
      </c>
      <c r="G29" s="320"/>
      <c r="H29" s="320"/>
      <c r="I29" s="442">
        <v>19300</v>
      </c>
      <c r="J29" s="320"/>
    </row>
    <row r="30" spans="2:10" ht="191.25" customHeight="1">
      <c r="B30" s="355" t="s">
        <v>23</v>
      </c>
      <c r="C30" s="348" t="s">
        <v>413</v>
      </c>
      <c r="D30" s="349" t="s">
        <v>414</v>
      </c>
      <c r="E30" s="356" t="s">
        <v>415</v>
      </c>
      <c r="F30" s="384" t="s">
        <v>549</v>
      </c>
      <c r="G30" s="361">
        <v>2019</v>
      </c>
      <c r="H30" s="361">
        <v>1888900</v>
      </c>
      <c r="I30" s="443">
        <v>1888900</v>
      </c>
      <c r="J30" s="361">
        <v>100</v>
      </c>
    </row>
    <row r="31" spans="2:10" ht="126.75" customHeight="1">
      <c r="B31" s="355"/>
      <c r="C31" s="348"/>
      <c r="D31" s="349"/>
      <c r="E31" s="356"/>
      <c r="F31" s="403" t="s">
        <v>550</v>
      </c>
      <c r="G31" s="320"/>
      <c r="H31" s="320"/>
      <c r="I31" s="442"/>
      <c r="J31" s="320"/>
    </row>
    <row r="32" spans="2:10" ht="119.25" customHeight="1">
      <c r="B32" s="355"/>
      <c r="C32" s="348"/>
      <c r="D32" s="349"/>
      <c r="E32" s="356"/>
      <c r="F32" s="403" t="s">
        <v>561</v>
      </c>
      <c r="G32" s="320"/>
      <c r="H32" s="320"/>
      <c r="I32" s="442"/>
      <c r="J32" s="320"/>
    </row>
    <row r="33" spans="2:10" ht="123.75" customHeight="1">
      <c r="B33" s="355"/>
      <c r="C33" s="348"/>
      <c r="D33" s="349"/>
      <c r="E33" s="356"/>
      <c r="F33" s="403" t="s">
        <v>562</v>
      </c>
      <c r="G33" s="320"/>
      <c r="H33" s="320"/>
      <c r="I33" s="442"/>
      <c r="J33" s="320"/>
    </row>
    <row r="34" spans="2:10" ht="129.75" customHeight="1">
      <c r="B34" s="355"/>
      <c r="C34" s="348"/>
      <c r="D34" s="349"/>
      <c r="E34" s="356"/>
      <c r="F34" s="403" t="s">
        <v>563</v>
      </c>
      <c r="G34" s="320"/>
      <c r="H34" s="320"/>
      <c r="I34" s="442"/>
      <c r="J34" s="320"/>
    </row>
    <row r="35" spans="2:10" ht="266.25" customHeight="1">
      <c r="B35" s="355" t="s">
        <v>23</v>
      </c>
      <c r="C35" s="348" t="s">
        <v>413</v>
      </c>
      <c r="D35" s="349" t="s">
        <v>414</v>
      </c>
      <c r="E35" s="356" t="s">
        <v>415</v>
      </c>
      <c r="F35" s="384" t="s">
        <v>262</v>
      </c>
      <c r="G35" s="320"/>
      <c r="H35" s="320"/>
      <c r="I35" s="444">
        <v>223778.1</v>
      </c>
      <c r="J35" s="320"/>
    </row>
    <row r="36" spans="2:10" ht="149.25" customHeight="1">
      <c r="B36" s="355" t="s">
        <v>23</v>
      </c>
      <c r="C36" s="348" t="s">
        <v>413</v>
      </c>
      <c r="D36" s="349" t="s">
        <v>414</v>
      </c>
      <c r="E36" s="356" t="s">
        <v>415</v>
      </c>
      <c r="F36" s="384" t="s">
        <v>616</v>
      </c>
      <c r="G36" s="320"/>
      <c r="H36" s="320"/>
      <c r="I36" s="444">
        <v>1152123</v>
      </c>
      <c r="J36" s="320"/>
    </row>
    <row r="37" spans="2:10" ht="37.5">
      <c r="B37" s="355" t="s">
        <v>26</v>
      </c>
      <c r="C37" s="348" t="s">
        <v>59</v>
      </c>
      <c r="D37" s="349" t="s">
        <v>60</v>
      </c>
      <c r="E37" s="356" t="s">
        <v>25</v>
      </c>
      <c r="F37" s="344" t="s">
        <v>24</v>
      </c>
      <c r="G37" s="320"/>
      <c r="H37" s="320"/>
      <c r="I37" s="442">
        <v>35000</v>
      </c>
      <c r="J37" s="320"/>
    </row>
    <row r="38" spans="2:10" ht="53.25" customHeight="1">
      <c r="B38" s="357" t="s">
        <v>28</v>
      </c>
      <c r="C38" s="362" t="s">
        <v>61</v>
      </c>
      <c r="D38" s="362" t="s">
        <v>373</v>
      </c>
      <c r="E38" s="361" t="s">
        <v>27</v>
      </c>
      <c r="F38" s="344" t="s">
        <v>24</v>
      </c>
      <c r="G38" s="320"/>
      <c r="H38" s="320"/>
      <c r="I38" s="442">
        <v>34390</v>
      </c>
      <c r="J38" s="320"/>
    </row>
    <row r="39" spans="2:10" ht="56.25">
      <c r="B39" s="357" t="s">
        <v>30</v>
      </c>
      <c r="C39" s="363" t="s">
        <v>62</v>
      </c>
      <c r="D39" s="364" t="s">
        <v>352</v>
      </c>
      <c r="E39" s="361" t="s">
        <v>29</v>
      </c>
      <c r="F39" s="344" t="s">
        <v>24</v>
      </c>
      <c r="G39" s="320"/>
      <c r="H39" s="320"/>
      <c r="I39" s="442">
        <v>185000</v>
      </c>
      <c r="J39" s="320"/>
    </row>
    <row r="40" spans="2:10" ht="50.25" customHeight="1">
      <c r="B40" s="359" t="s">
        <v>429</v>
      </c>
      <c r="C40" s="358"/>
      <c r="D40" s="358"/>
      <c r="E40" s="92" t="s">
        <v>430</v>
      </c>
      <c r="F40" s="345"/>
      <c r="G40" s="320"/>
      <c r="H40" s="320"/>
      <c r="I40" s="342">
        <f>I41</f>
        <v>811068</v>
      </c>
      <c r="J40" s="320"/>
    </row>
    <row r="41" spans="2:10" ht="45.75" customHeight="1">
      <c r="B41" s="360" t="s">
        <v>431</v>
      </c>
      <c r="C41" s="358"/>
      <c r="D41" s="358"/>
      <c r="E41" s="92" t="s">
        <v>430</v>
      </c>
      <c r="F41" s="345"/>
      <c r="G41" s="320"/>
      <c r="H41" s="320"/>
      <c r="I41" s="342">
        <f>I42+I43+I44</f>
        <v>811068</v>
      </c>
      <c r="J41" s="320"/>
    </row>
    <row r="42" spans="2:10" ht="75" customHeight="1">
      <c r="B42" s="357" t="s">
        <v>32</v>
      </c>
      <c r="C42" s="362" t="s">
        <v>64</v>
      </c>
      <c r="D42" s="362" t="s">
        <v>413</v>
      </c>
      <c r="E42" s="361" t="s">
        <v>31</v>
      </c>
      <c r="F42" s="344" t="s">
        <v>24</v>
      </c>
      <c r="G42" s="320"/>
      <c r="H42" s="320"/>
      <c r="I42" s="343">
        <v>6500</v>
      </c>
      <c r="J42" s="320"/>
    </row>
    <row r="43" spans="2:10" ht="37.5">
      <c r="B43" s="357" t="s">
        <v>436</v>
      </c>
      <c r="C43" s="362" t="s">
        <v>63</v>
      </c>
      <c r="D43" s="362" t="s">
        <v>437</v>
      </c>
      <c r="E43" s="361" t="s">
        <v>438</v>
      </c>
      <c r="F43" s="344" t="s">
        <v>24</v>
      </c>
      <c r="G43" s="320"/>
      <c r="H43" s="320"/>
      <c r="I43" s="343">
        <v>69000</v>
      </c>
      <c r="J43" s="320"/>
    </row>
    <row r="44" spans="2:10" ht="107.25" customHeight="1">
      <c r="B44" s="357" t="s">
        <v>264</v>
      </c>
      <c r="C44" s="362">
        <v>6083</v>
      </c>
      <c r="D44" s="463" t="s">
        <v>265</v>
      </c>
      <c r="E44" s="361" t="s">
        <v>266</v>
      </c>
      <c r="F44" s="344" t="s">
        <v>24</v>
      </c>
      <c r="G44" s="320"/>
      <c r="H44" s="320"/>
      <c r="I44" s="343">
        <v>735568</v>
      </c>
      <c r="J44" s="320"/>
    </row>
    <row r="45" spans="2:10" ht="39" customHeight="1">
      <c r="B45" s="357" t="s">
        <v>229</v>
      </c>
      <c r="C45" s="362"/>
      <c r="D45" s="362"/>
      <c r="E45" s="92" t="s">
        <v>230</v>
      </c>
      <c r="F45" s="344"/>
      <c r="G45" s="320"/>
      <c r="H45" s="320"/>
      <c r="I45" s="342">
        <f>I46</f>
        <v>110879</v>
      </c>
      <c r="J45" s="320"/>
    </row>
    <row r="46" spans="2:10" ht="42.75" customHeight="1">
      <c r="B46" s="357" t="s">
        <v>231</v>
      </c>
      <c r="C46" s="362"/>
      <c r="D46" s="362"/>
      <c r="E46" s="92" t="s">
        <v>230</v>
      </c>
      <c r="F46" s="344"/>
      <c r="G46" s="320"/>
      <c r="H46" s="320"/>
      <c r="I46" s="342">
        <f>I47+I48+I49</f>
        <v>110879</v>
      </c>
      <c r="J46" s="320"/>
    </row>
    <row r="47" spans="2:10" ht="116.25" customHeight="1">
      <c r="B47" s="357" t="s">
        <v>235</v>
      </c>
      <c r="C47" s="362" t="s">
        <v>236</v>
      </c>
      <c r="D47" s="362" t="s">
        <v>237</v>
      </c>
      <c r="E47" s="361" t="s">
        <v>238</v>
      </c>
      <c r="F47" s="446" t="s">
        <v>261</v>
      </c>
      <c r="G47" s="320"/>
      <c r="H47" s="320"/>
      <c r="I47" s="343">
        <v>64197</v>
      </c>
      <c r="J47" s="320"/>
    </row>
    <row r="48" spans="2:10" ht="49.5" customHeight="1">
      <c r="B48" s="357" t="s">
        <v>239</v>
      </c>
      <c r="C48" s="362" t="s">
        <v>240</v>
      </c>
      <c r="D48" s="362" t="s">
        <v>241</v>
      </c>
      <c r="E48" s="361" t="s">
        <v>242</v>
      </c>
      <c r="F48" s="441" t="s">
        <v>24</v>
      </c>
      <c r="G48" s="320"/>
      <c r="H48" s="320"/>
      <c r="I48" s="343">
        <v>11833</v>
      </c>
      <c r="J48" s="320"/>
    </row>
    <row r="49" spans="2:10" ht="257.25" customHeight="1">
      <c r="B49" s="357" t="s">
        <v>207</v>
      </c>
      <c r="C49" s="362">
        <v>7370</v>
      </c>
      <c r="D49" s="362" t="s">
        <v>352</v>
      </c>
      <c r="E49" s="361" t="s">
        <v>206</v>
      </c>
      <c r="F49" s="377" t="s">
        <v>210</v>
      </c>
      <c r="G49" s="344">
        <v>2019</v>
      </c>
      <c r="H49" s="344">
        <v>34849</v>
      </c>
      <c r="I49" s="389">
        <v>34849</v>
      </c>
      <c r="J49" s="344">
        <v>100</v>
      </c>
    </row>
    <row r="50" spans="2:10" ht="20.25">
      <c r="B50" s="323" t="s">
        <v>33</v>
      </c>
      <c r="C50" s="323" t="s">
        <v>473</v>
      </c>
      <c r="D50" s="323" t="s">
        <v>473</v>
      </c>
      <c r="E50" s="322" t="s">
        <v>307</v>
      </c>
      <c r="F50" s="323" t="s">
        <v>473</v>
      </c>
      <c r="G50" s="323" t="s">
        <v>473</v>
      </c>
      <c r="H50" s="323" t="s">
        <v>473</v>
      </c>
      <c r="I50" s="387">
        <f>I9+I14+I26+I40+I45</f>
        <v>11652580.5</v>
      </c>
      <c r="J50" s="323" t="s">
        <v>473</v>
      </c>
    </row>
    <row r="52" ht="0.75" customHeight="1"/>
    <row r="53" ht="12.75" hidden="1"/>
    <row r="54" spans="3:21" ht="18.75">
      <c r="C54" s="615" t="s">
        <v>316</v>
      </c>
      <c r="D54" s="615"/>
      <c r="E54" s="615"/>
      <c r="F54" s="615"/>
      <c r="G54" s="615"/>
      <c r="H54" s="615"/>
      <c r="I54" s="615"/>
      <c r="J54" s="615"/>
      <c r="K54" s="615"/>
      <c r="L54" s="615"/>
      <c r="M54" s="615"/>
      <c r="N54" s="615"/>
      <c r="O54" s="615"/>
      <c r="P54" s="615"/>
      <c r="Q54" s="615"/>
      <c r="R54" s="615"/>
      <c r="S54" s="615"/>
      <c r="T54" s="615"/>
      <c r="U54" s="615"/>
    </row>
  </sheetData>
  <sheetProtection/>
  <mergeCells count="4">
    <mergeCell ref="L2:O2"/>
    <mergeCell ref="F2:I2"/>
    <mergeCell ref="C54:U54"/>
    <mergeCell ref="B4:J4"/>
  </mergeCells>
  <printOptions/>
  <pageMargins left="0.31" right="0.3" top="0.36" bottom="0.27" header="0.36" footer="0.27"/>
  <pageSetup fitToHeight="0" horizontalDpi="600" verticalDpi="600" orientation="landscape" paperSize="9" scale="64" r:id="rId1"/>
  <rowBreaks count="7" manualBreakCount="7">
    <brk id="17" max="9" man="1"/>
    <brk id="20" max="9" man="1"/>
    <brk id="23" max="9" man="1"/>
    <brk id="28" max="9" man="1"/>
    <brk id="32" max="9" man="1"/>
    <brk id="36" max="9" man="1"/>
    <brk id="47" max="9" man="1"/>
  </rowBreaks>
  <colBreaks count="1" manualBreakCount="1">
    <brk id="10" max="2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W206"/>
  <sheetViews>
    <sheetView tabSelected="1" view="pageBreakPreview" zoomScale="50" zoomScaleNormal="50" zoomScaleSheetLayoutView="50" zoomScalePageLayoutView="0" workbookViewId="0" topLeftCell="D64">
      <selection activeCell="H43" sqref="H43"/>
    </sheetView>
  </sheetViews>
  <sheetFormatPr defaultColWidth="9.16015625" defaultRowHeight="12.75"/>
  <cols>
    <col min="1" max="1" width="10.66015625" style="86" customWidth="1"/>
    <col min="2" max="2" width="41.33203125" style="86" customWidth="1"/>
    <col min="3" max="3" width="32.5" style="86" customWidth="1"/>
    <col min="4" max="4" width="36.16015625" style="86" customWidth="1"/>
    <col min="5" max="5" width="117.16015625" style="86" customWidth="1"/>
    <col min="6" max="6" width="105.66015625" style="86" customWidth="1"/>
    <col min="7" max="7" width="89.5" style="86" customWidth="1"/>
    <col min="8" max="8" width="31" style="86" customWidth="1"/>
    <col min="9" max="9" width="30.16015625" style="86" customWidth="1"/>
    <col min="10" max="10" width="25.66015625" style="86" customWidth="1"/>
    <col min="11" max="11" width="24.83203125" style="86" customWidth="1"/>
    <col min="12" max="12" width="4.33203125" style="87" customWidth="1"/>
    <col min="13" max="16384" width="9.16015625" style="87" customWidth="1"/>
  </cols>
  <sheetData>
    <row r="1" spans="1:11" s="85" customFormat="1" ht="13.5" customHeight="1">
      <c r="A1" s="84"/>
      <c r="B1" s="637"/>
      <c r="C1" s="637"/>
      <c r="D1" s="637"/>
      <c r="E1" s="637"/>
      <c r="F1" s="637"/>
      <c r="G1" s="637"/>
      <c r="H1" s="637"/>
      <c r="I1" s="637"/>
      <c r="J1" s="637"/>
      <c r="K1" s="637"/>
    </row>
    <row r="2" spans="8:11" ht="111.75" customHeight="1">
      <c r="H2" s="647" t="s">
        <v>82</v>
      </c>
      <c r="I2" s="647"/>
      <c r="J2" s="647"/>
      <c r="K2" s="647"/>
    </row>
    <row r="3" spans="2:11" ht="55.5" customHeight="1">
      <c r="B3" s="638" t="s">
        <v>331</v>
      </c>
      <c r="C3" s="638"/>
      <c r="D3" s="638"/>
      <c r="E3" s="638"/>
      <c r="F3" s="638"/>
      <c r="G3" s="638"/>
      <c r="H3" s="638"/>
      <c r="I3" s="638"/>
      <c r="J3" s="638"/>
      <c r="K3" s="638"/>
    </row>
    <row r="4" spans="2:11" ht="1.5" customHeight="1">
      <c r="B4" s="88"/>
      <c r="C4" s="89"/>
      <c r="D4" s="89"/>
      <c r="E4" s="89"/>
      <c r="F4" s="90"/>
      <c r="G4" s="90"/>
      <c r="H4" s="90"/>
      <c r="I4" s="90"/>
      <c r="J4" s="90"/>
      <c r="K4" s="90"/>
    </row>
    <row r="5" spans="1:11" ht="56.25" customHeight="1">
      <c r="A5" s="91"/>
      <c r="B5" s="641" t="s">
        <v>332</v>
      </c>
      <c r="C5" s="643" t="s">
        <v>333</v>
      </c>
      <c r="D5" s="643" t="s">
        <v>334</v>
      </c>
      <c r="E5" s="643" t="s">
        <v>52</v>
      </c>
      <c r="F5" s="645" t="s">
        <v>336</v>
      </c>
      <c r="G5" s="645" t="s">
        <v>337</v>
      </c>
      <c r="H5" s="645" t="s">
        <v>338</v>
      </c>
      <c r="I5" s="645" t="s">
        <v>339</v>
      </c>
      <c r="J5" s="656" t="s">
        <v>340</v>
      </c>
      <c r="K5" s="657"/>
    </row>
    <row r="6" spans="1:11" ht="117" customHeight="1">
      <c r="A6" s="91"/>
      <c r="B6" s="642"/>
      <c r="C6" s="644"/>
      <c r="D6" s="644"/>
      <c r="E6" s="644"/>
      <c r="F6" s="646"/>
      <c r="G6" s="646"/>
      <c r="H6" s="646"/>
      <c r="I6" s="646"/>
      <c r="J6" s="92" t="s">
        <v>306</v>
      </c>
      <c r="K6" s="92" t="s">
        <v>341</v>
      </c>
    </row>
    <row r="7" spans="1:11" ht="35.25" customHeight="1">
      <c r="A7" s="91"/>
      <c r="B7" s="93">
        <v>1</v>
      </c>
      <c r="C7" s="93">
        <v>2</v>
      </c>
      <c r="D7" s="93">
        <v>3</v>
      </c>
      <c r="E7" s="94">
        <v>4</v>
      </c>
      <c r="F7" s="95">
        <v>5</v>
      </c>
      <c r="G7" s="95">
        <v>6</v>
      </c>
      <c r="H7" s="95">
        <v>7</v>
      </c>
      <c r="I7" s="95">
        <v>8</v>
      </c>
      <c r="J7" s="95">
        <v>9</v>
      </c>
      <c r="K7" s="95">
        <v>10</v>
      </c>
    </row>
    <row r="8" spans="2:23" ht="34.5" customHeight="1">
      <c r="B8" s="96" t="s">
        <v>342</v>
      </c>
      <c r="C8" s="96"/>
      <c r="D8" s="96"/>
      <c r="E8" s="97" t="s">
        <v>343</v>
      </c>
      <c r="F8" s="98"/>
      <c r="G8" s="98"/>
      <c r="H8" s="369">
        <f>H9</f>
        <v>1086656.4</v>
      </c>
      <c r="I8" s="100">
        <f>I9</f>
        <v>74930</v>
      </c>
      <c r="J8" s="367">
        <f>J9</f>
        <v>1011726.4</v>
      </c>
      <c r="K8" s="367">
        <f>K9</f>
        <v>1011726.4</v>
      </c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</row>
    <row r="9" spans="2:23" ht="30" customHeight="1">
      <c r="B9" s="102" t="s">
        <v>344</v>
      </c>
      <c r="C9" s="96"/>
      <c r="D9" s="96"/>
      <c r="E9" s="103" t="s">
        <v>343</v>
      </c>
      <c r="F9" s="98"/>
      <c r="G9" s="98"/>
      <c r="H9" s="369">
        <f>I9+J9</f>
        <v>1086656.4</v>
      </c>
      <c r="I9" s="99">
        <f>I10+I11+I12</f>
        <v>74930</v>
      </c>
      <c r="J9" s="367">
        <f>J10+J11+J12</f>
        <v>1011726.4</v>
      </c>
      <c r="K9" s="367">
        <f>K10+K11+K12</f>
        <v>1011726.4</v>
      </c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</row>
    <row r="10" spans="2:23" ht="60" customHeight="1">
      <c r="B10" s="104" t="s">
        <v>345</v>
      </c>
      <c r="C10" s="105" t="s">
        <v>346</v>
      </c>
      <c r="D10" s="106" t="s">
        <v>347</v>
      </c>
      <c r="E10" s="107" t="s">
        <v>348</v>
      </c>
      <c r="F10" s="662" t="s">
        <v>349</v>
      </c>
      <c r="G10" s="662" t="s">
        <v>540</v>
      </c>
      <c r="H10" s="109">
        <v>65930</v>
      </c>
      <c r="I10" s="110">
        <v>65930</v>
      </c>
      <c r="J10" s="109"/>
      <c r="K10" s="109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</row>
    <row r="11" spans="2:23" ht="82.5" customHeight="1">
      <c r="B11" s="104" t="s">
        <v>350</v>
      </c>
      <c r="C11" s="105" t="s">
        <v>351</v>
      </c>
      <c r="D11" s="111" t="s">
        <v>352</v>
      </c>
      <c r="E11" s="107" t="s">
        <v>353</v>
      </c>
      <c r="F11" s="663"/>
      <c r="G11" s="663"/>
      <c r="H11" s="109">
        <v>9000</v>
      </c>
      <c r="I11" s="110">
        <v>9000</v>
      </c>
      <c r="J11" s="109"/>
      <c r="K11" s="109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</row>
    <row r="12" spans="2:23" ht="64.5" customHeight="1">
      <c r="B12" s="104" t="s">
        <v>207</v>
      </c>
      <c r="C12" s="105" t="s">
        <v>208</v>
      </c>
      <c r="D12" s="111" t="s">
        <v>352</v>
      </c>
      <c r="E12" s="107" t="s">
        <v>206</v>
      </c>
      <c r="F12" s="664"/>
      <c r="G12" s="664"/>
      <c r="H12" s="109"/>
      <c r="I12" s="110"/>
      <c r="J12" s="366">
        <v>1011726.4</v>
      </c>
      <c r="K12" s="366">
        <v>1011726.4</v>
      </c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</row>
    <row r="13" spans="2:23" ht="34.5" customHeight="1">
      <c r="B13" s="96" t="s">
        <v>354</v>
      </c>
      <c r="C13" s="112"/>
      <c r="D13" s="96"/>
      <c r="E13" s="113" t="s">
        <v>355</v>
      </c>
      <c r="F13" s="114"/>
      <c r="G13" s="115"/>
      <c r="H13" s="99">
        <f>H14</f>
        <v>4389726</v>
      </c>
      <c r="I13" s="99">
        <f>I14</f>
        <v>4240416</v>
      </c>
      <c r="J13" s="99">
        <f>J14</f>
        <v>149310</v>
      </c>
      <c r="K13" s="99">
        <f>K14</f>
        <v>122310</v>
      </c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</row>
    <row r="14" spans="2:23" ht="36.75" customHeight="1">
      <c r="B14" s="102" t="s">
        <v>356</v>
      </c>
      <c r="C14" s="112"/>
      <c r="D14" s="96"/>
      <c r="E14" s="116" t="s">
        <v>355</v>
      </c>
      <c r="F14" s="114"/>
      <c r="G14" s="115"/>
      <c r="H14" s="99">
        <f>H15+H16+H17+H18+H19+H20+H26+H27+H29+H30+H31+H25</f>
        <v>4389726</v>
      </c>
      <c r="I14" s="99">
        <f>I15+I16+I17+I18+I19+I20+I26+I27+I29+I30+I31</f>
        <v>4240416</v>
      </c>
      <c r="J14" s="99">
        <f>J15+J16+J17+J18+J19+J20+J26+J27+J29+J30+J31+J25</f>
        <v>149310</v>
      </c>
      <c r="K14" s="99">
        <f>K15+K16+K17+K18+K19+K20+K26+K27+K29+K30+K31+K25</f>
        <v>122310</v>
      </c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</row>
    <row r="15" spans="2:23" ht="170.25" customHeight="1">
      <c r="B15" s="117" t="s">
        <v>357</v>
      </c>
      <c r="C15" s="118" t="s">
        <v>346</v>
      </c>
      <c r="D15" s="106" t="s">
        <v>347</v>
      </c>
      <c r="E15" s="107" t="s">
        <v>348</v>
      </c>
      <c r="F15" s="119" t="s">
        <v>349</v>
      </c>
      <c r="G15" s="119" t="s">
        <v>211</v>
      </c>
      <c r="H15" s="120">
        <v>104050</v>
      </c>
      <c r="I15" s="121">
        <v>104050</v>
      </c>
      <c r="J15" s="120"/>
      <c r="K15" s="120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</row>
    <row r="16" spans="2:23" ht="130.5" customHeight="1">
      <c r="B16" s="117" t="s">
        <v>357</v>
      </c>
      <c r="C16" s="118" t="s">
        <v>346</v>
      </c>
      <c r="D16" s="106" t="s">
        <v>347</v>
      </c>
      <c r="E16" s="107" t="s">
        <v>348</v>
      </c>
      <c r="F16" s="108" t="s">
        <v>358</v>
      </c>
      <c r="G16" s="108" t="s">
        <v>39</v>
      </c>
      <c r="H16" s="122">
        <v>161500</v>
      </c>
      <c r="I16" s="123">
        <v>161500</v>
      </c>
      <c r="J16" s="122"/>
      <c r="K16" s="122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</row>
    <row r="17" spans="2:23" ht="111.75" customHeight="1">
      <c r="B17" s="117" t="s">
        <v>359</v>
      </c>
      <c r="C17" s="118" t="s">
        <v>360</v>
      </c>
      <c r="D17" s="111" t="s">
        <v>81</v>
      </c>
      <c r="E17" s="107" t="s">
        <v>361</v>
      </c>
      <c r="F17" s="108" t="s">
        <v>362</v>
      </c>
      <c r="G17" s="108" t="s">
        <v>212</v>
      </c>
      <c r="H17" s="122">
        <v>194400</v>
      </c>
      <c r="I17" s="123">
        <v>194400</v>
      </c>
      <c r="J17" s="122"/>
      <c r="K17" s="122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</row>
    <row r="18" spans="2:23" ht="162.75" customHeight="1">
      <c r="B18" s="117" t="s">
        <v>359</v>
      </c>
      <c r="C18" s="118" t="s">
        <v>360</v>
      </c>
      <c r="D18" s="111" t="s">
        <v>81</v>
      </c>
      <c r="E18" s="107" t="s">
        <v>361</v>
      </c>
      <c r="F18" s="108" t="s">
        <v>36</v>
      </c>
      <c r="G18" s="107" t="s">
        <v>538</v>
      </c>
      <c r="H18" s="122">
        <v>3483626</v>
      </c>
      <c r="I18" s="123">
        <v>3483626</v>
      </c>
      <c r="J18" s="122"/>
      <c r="K18" s="122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</row>
    <row r="19" spans="2:23" ht="95.25" customHeight="1">
      <c r="B19" s="117" t="s">
        <v>363</v>
      </c>
      <c r="C19" s="104" t="s">
        <v>364</v>
      </c>
      <c r="D19" s="111">
        <v>1040</v>
      </c>
      <c r="E19" s="107" t="s">
        <v>365</v>
      </c>
      <c r="F19" s="107" t="s">
        <v>366</v>
      </c>
      <c r="G19" s="107" t="s">
        <v>40</v>
      </c>
      <c r="H19" s="124">
        <v>44300</v>
      </c>
      <c r="I19" s="124">
        <v>44300</v>
      </c>
      <c r="J19" s="124"/>
      <c r="K19" s="124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</row>
    <row r="20" spans="2:23" ht="121.5" customHeight="1">
      <c r="B20" s="117" t="s">
        <v>367</v>
      </c>
      <c r="C20" s="104" t="s">
        <v>368</v>
      </c>
      <c r="D20" s="111" t="s">
        <v>369</v>
      </c>
      <c r="E20" s="125" t="s">
        <v>370</v>
      </c>
      <c r="F20" s="640" t="s">
        <v>371</v>
      </c>
      <c r="G20" s="107" t="s">
        <v>51</v>
      </c>
      <c r="H20" s="124">
        <v>12500</v>
      </c>
      <c r="I20" s="124">
        <v>12500</v>
      </c>
      <c r="J20" s="124"/>
      <c r="K20" s="124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</row>
    <row r="21" spans="2:23" ht="41.25" customHeight="1" hidden="1">
      <c r="B21" s="117"/>
      <c r="C21" s="104"/>
      <c r="D21" s="111"/>
      <c r="E21" s="125"/>
      <c r="F21" s="640"/>
      <c r="G21" s="107"/>
      <c r="H21" s="124"/>
      <c r="I21" s="124"/>
      <c r="J21" s="124"/>
      <c r="K21" s="124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</row>
    <row r="22" spans="2:23" ht="28.5" customHeight="1" hidden="1">
      <c r="B22" s="117"/>
      <c r="C22" s="126"/>
      <c r="D22" s="126"/>
      <c r="E22" s="126"/>
      <c r="F22" s="127"/>
      <c r="G22" s="128"/>
      <c r="H22" s="129"/>
      <c r="I22" s="129"/>
      <c r="J22" s="129"/>
      <c r="K22" s="129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</row>
    <row r="23" spans="2:23" ht="123" hidden="1">
      <c r="B23" s="130"/>
      <c r="C23" s="131" t="s">
        <v>372</v>
      </c>
      <c r="D23" s="132" t="s">
        <v>373</v>
      </c>
      <c r="E23" s="133" t="s">
        <v>374</v>
      </c>
      <c r="F23" s="639" t="s">
        <v>375</v>
      </c>
      <c r="G23" s="134"/>
      <c r="H23" s="135"/>
      <c r="I23" s="136"/>
      <c r="J23" s="135"/>
      <c r="K23" s="135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</row>
    <row r="24" spans="2:23" ht="92.25" hidden="1">
      <c r="B24" s="130"/>
      <c r="C24" s="137" t="s">
        <v>376</v>
      </c>
      <c r="D24" s="132" t="s">
        <v>373</v>
      </c>
      <c r="E24" s="138" t="s">
        <v>377</v>
      </c>
      <c r="F24" s="639"/>
      <c r="G24" s="134"/>
      <c r="H24" s="135"/>
      <c r="I24" s="136"/>
      <c r="J24" s="135"/>
      <c r="K24" s="135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</row>
    <row r="25" spans="2:23" ht="173.25" customHeight="1">
      <c r="B25" s="140" t="s">
        <v>192</v>
      </c>
      <c r="C25" s="139" t="s">
        <v>193</v>
      </c>
      <c r="D25" s="106" t="s">
        <v>352</v>
      </c>
      <c r="E25" s="390" t="s">
        <v>194</v>
      </c>
      <c r="F25" s="393" t="s">
        <v>36</v>
      </c>
      <c r="G25" s="393" t="s">
        <v>539</v>
      </c>
      <c r="H25" s="391">
        <v>122310</v>
      </c>
      <c r="I25" s="392"/>
      <c r="J25" s="391">
        <v>122310</v>
      </c>
      <c r="K25" s="391">
        <v>122310</v>
      </c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</row>
    <row r="26" spans="2:23" ht="0.75" customHeight="1">
      <c r="B26" s="117" t="s">
        <v>378</v>
      </c>
      <c r="C26" s="139" t="s">
        <v>379</v>
      </c>
      <c r="D26" s="111" t="s">
        <v>380</v>
      </c>
      <c r="E26" s="140" t="s">
        <v>381</v>
      </c>
      <c r="F26" s="141" t="s">
        <v>382</v>
      </c>
      <c r="G26" s="141" t="s">
        <v>41</v>
      </c>
      <c r="H26" s="142"/>
      <c r="I26" s="143"/>
      <c r="J26" s="142"/>
      <c r="K26" s="142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</row>
    <row r="27" spans="2:23" ht="69.75" customHeight="1">
      <c r="B27" s="117" t="s">
        <v>383</v>
      </c>
      <c r="C27" s="118">
        <v>8830</v>
      </c>
      <c r="D27" s="106"/>
      <c r="E27" s="144" t="s">
        <v>384</v>
      </c>
      <c r="F27" s="617" t="s">
        <v>385</v>
      </c>
      <c r="G27" s="617" t="s">
        <v>213</v>
      </c>
      <c r="H27" s="658">
        <v>112000</v>
      </c>
      <c r="I27" s="660">
        <v>85000</v>
      </c>
      <c r="J27" s="658">
        <v>27000</v>
      </c>
      <c r="K27" s="658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</row>
    <row r="28" spans="2:23" ht="111.75" customHeight="1">
      <c r="B28" s="148" t="s">
        <v>386</v>
      </c>
      <c r="C28" s="149">
        <v>8831</v>
      </c>
      <c r="D28" s="150" t="s">
        <v>387</v>
      </c>
      <c r="E28" s="151" t="s">
        <v>388</v>
      </c>
      <c r="F28" s="619"/>
      <c r="G28" s="619"/>
      <c r="H28" s="659"/>
      <c r="I28" s="661"/>
      <c r="J28" s="659"/>
      <c r="K28" s="659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</row>
    <row r="29" spans="2:23" ht="119.25" customHeight="1">
      <c r="B29" s="155" t="s">
        <v>389</v>
      </c>
      <c r="C29" s="155" t="s">
        <v>390</v>
      </c>
      <c r="D29" s="156" t="s">
        <v>391</v>
      </c>
      <c r="E29" s="156" t="s">
        <v>392</v>
      </c>
      <c r="F29" s="152" t="s">
        <v>393</v>
      </c>
      <c r="G29" s="152" t="s">
        <v>536</v>
      </c>
      <c r="H29" s="153">
        <v>46040</v>
      </c>
      <c r="I29" s="154">
        <v>46040</v>
      </c>
      <c r="J29" s="153"/>
      <c r="K29" s="153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</row>
    <row r="30" spans="2:23" ht="102.75" customHeight="1">
      <c r="B30" s="104" t="s">
        <v>394</v>
      </c>
      <c r="C30" s="118" t="s">
        <v>395</v>
      </c>
      <c r="D30" s="104" t="s">
        <v>396</v>
      </c>
      <c r="E30" s="144" t="s">
        <v>397</v>
      </c>
      <c r="F30" s="152" t="s">
        <v>398</v>
      </c>
      <c r="G30" s="152" t="s">
        <v>42</v>
      </c>
      <c r="H30" s="153">
        <v>39000</v>
      </c>
      <c r="I30" s="154">
        <v>39000</v>
      </c>
      <c r="J30" s="153"/>
      <c r="K30" s="153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</row>
    <row r="31" spans="2:23" ht="192.75" customHeight="1">
      <c r="B31" s="155" t="s">
        <v>399</v>
      </c>
      <c r="C31" s="155" t="s">
        <v>400</v>
      </c>
      <c r="D31" s="156" t="s">
        <v>401</v>
      </c>
      <c r="E31" s="156" t="s">
        <v>402</v>
      </c>
      <c r="F31" s="152" t="s">
        <v>403</v>
      </c>
      <c r="G31" s="152" t="s">
        <v>50</v>
      </c>
      <c r="H31" s="153">
        <v>70000</v>
      </c>
      <c r="I31" s="154">
        <v>70000</v>
      </c>
      <c r="J31" s="153"/>
      <c r="K31" s="153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</row>
    <row r="32" spans="2:23" ht="60">
      <c r="B32" s="96" t="s">
        <v>404</v>
      </c>
      <c r="C32" s="118"/>
      <c r="D32" s="96"/>
      <c r="E32" s="157" t="s">
        <v>405</v>
      </c>
      <c r="F32" s="158"/>
      <c r="G32" s="159"/>
      <c r="H32" s="160">
        <v>2301400</v>
      </c>
      <c r="I32" s="161">
        <v>2301400</v>
      </c>
      <c r="J32" s="162"/>
      <c r="K32" s="162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</row>
    <row r="33" spans="2:23" ht="60">
      <c r="B33" s="102" t="s">
        <v>406</v>
      </c>
      <c r="C33" s="118"/>
      <c r="D33" s="96"/>
      <c r="E33" s="163" t="s">
        <v>405</v>
      </c>
      <c r="F33" s="164"/>
      <c r="G33" s="165"/>
      <c r="H33" s="166">
        <v>2301400</v>
      </c>
      <c r="I33" s="167">
        <v>2301400</v>
      </c>
      <c r="J33" s="168"/>
      <c r="K33" s="168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</row>
    <row r="34" spans="2:23" ht="126" customHeight="1">
      <c r="B34" s="117" t="s">
        <v>407</v>
      </c>
      <c r="C34" s="118" t="s">
        <v>408</v>
      </c>
      <c r="D34" s="104" t="s">
        <v>409</v>
      </c>
      <c r="E34" s="144" t="s">
        <v>410</v>
      </c>
      <c r="F34" s="665" t="s">
        <v>411</v>
      </c>
      <c r="G34" s="141" t="s">
        <v>43</v>
      </c>
      <c r="H34" s="142">
        <v>120000</v>
      </c>
      <c r="I34" s="143">
        <v>120000</v>
      </c>
      <c r="J34" s="142"/>
      <c r="K34" s="142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</row>
    <row r="35" spans="2:23" ht="54.75" customHeight="1" hidden="1">
      <c r="B35" s="620" t="s">
        <v>412</v>
      </c>
      <c r="C35" s="634" t="s">
        <v>413</v>
      </c>
      <c r="D35" s="634" t="s">
        <v>414</v>
      </c>
      <c r="E35" s="631" t="s">
        <v>415</v>
      </c>
      <c r="F35" s="665"/>
      <c r="G35" s="141"/>
      <c r="H35" s="142"/>
      <c r="I35" s="143"/>
      <c r="J35" s="142"/>
      <c r="K35" s="142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</row>
    <row r="36" spans="2:23" ht="135.75" customHeight="1">
      <c r="B36" s="621"/>
      <c r="C36" s="635"/>
      <c r="D36" s="635"/>
      <c r="E36" s="632"/>
      <c r="F36" s="141" t="s">
        <v>411</v>
      </c>
      <c r="G36" s="141" t="s">
        <v>44</v>
      </c>
      <c r="H36" s="142">
        <v>1550000</v>
      </c>
      <c r="I36" s="143">
        <v>1550000</v>
      </c>
      <c r="J36" s="142"/>
      <c r="K36" s="142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</row>
    <row r="37" spans="2:23" ht="108" customHeight="1">
      <c r="B37" s="622" t="s">
        <v>416</v>
      </c>
      <c r="C37" s="636" t="s">
        <v>413</v>
      </c>
      <c r="D37" s="636" t="s">
        <v>414</v>
      </c>
      <c r="E37" s="633"/>
      <c r="F37" s="119" t="s">
        <v>417</v>
      </c>
      <c r="G37" s="119" t="s">
        <v>45</v>
      </c>
      <c r="H37" s="172">
        <v>512400</v>
      </c>
      <c r="I37" s="173">
        <v>512400</v>
      </c>
      <c r="J37" s="172"/>
      <c r="K37" s="172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</row>
    <row r="38" spans="2:23" ht="103.5" customHeight="1">
      <c r="B38" s="169" t="s">
        <v>418</v>
      </c>
      <c r="C38" s="170" t="s">
        <v>419</v>
      </c>
      <c r="D38" s="170" t="s">
        <v>369</v>
      </c>
      <c r="E38" s="171" t="s">
        <v>420</v>
      </c>
      <c r="F38" s="174" t="s">
        <v>421</v>
      </c>
      <c r="G38" s="174" t="s">
        <v>46</v>
      </c>
      <c r="H38" s="172">
        <v>6500</v>
      </c>
      <c r="I38" s="173">
        <v>6500</v>
      </c>
      <c r="J38" s="172"/>
      <c r="K38" s="172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</row>
    <row r="39" spans="2:23" ht="135" customHeight="1">
      <c r="B39" s="169" t="s">
        <v>422</v>
      </c>
      <c r="C39" s="144" t="s">
        <v>423</v>
      </c>
      <c r="D39" s="175">
        <v>1040</v>
      </c>
      <c r="E39" s="107" t="s">
        <v>424</v>
      </c>
      <c r="F39" s="119" t="s">
        <v>417</v>
      </c>
      <c r="G39" s="119" t="s">
        <v>47</v>
      </c>
      <c r="H39" s="120">
        <v>75000</v>
      </c>
      <c r="I39" s="121">
        <v>75000</v>
      </c>
      <c r="J39" s="120"/>
      <c r="K39" s="120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</row>
    <row r="40" spans="2:23" ht="121.5" customHeight="1">
      <c r="B40" s="169" t="s">
        <v>425</v>
      </c>
      <c r="C40" s="170" t="s">
        <v>426</v>
      </c>
      <c r="D40" s="170" t="s">
        <v>373</v>
      </c>
      <c r="E40" s="171" t="s">
        <v>427</v>
      </c>
      <c r="F40" s="174" t="s">
        <v>428</v>
      </c>
      <c r="G40" s="174" t="s">
        <v>48</v>
      </c>
      <c r="H40" s="172">
        <v>37500</v>
      </c>
      <c r="I40" s="173">
        <v>37500</v>
      </c>
      <c r="J40" s="172"/>
      <c r="K40" s="172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</row>
    <row r="41" spans="2:23" ht="108.75" customHeight="1">
      <c r="B41" s="96" t="s">
        <v>429</v>
      </c>
      <c r="C41" s="104"/>
      <c r="D41" s="104"/>
      <c r="E41" s="113" t="s">
        <v>430</v>
      </c>
      <c r="F41" s="114"/>
      <c r="G41" s="115"/>
      <c r="H41" s="99">
        <f>H42</f>
        <v>3352190</v>
      </c>
      <c r="I41" s="100">
        <f>I42</f>
        <v>3283190</v>
      </c>
      <c r="J41" s="99">
        <v>69000</v>
      </c>
      <c r="K41" s="99">
        <v>69000</v>
      </c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</row>
    <row r="42" spans="2:23" ht="90" customHeight="1">
      <c r="B42" s="102" t="s">
        <v>431</v>
      </c>
      <c r="C42" s="104"/>
      <c r="D42" s="104"/>
      <c r="E42" s="116" t="s">
        <v>430</v>
      </c>
      <c r="F42" s="114"/>
      <c r="G42" s="115"/>
      <c r="H42" s="99">
        <f>I42+J42</f>
        <v>3352190</v>
      </c>
      <c r="I42" s="100">
        <f>I43+I52+I54+I55</f>
        <v>3283190</v>
      </c>
      <c r="J42" s="99">
        <v>69000</v>
      </c>
      <c r="K42" s="99">
        <v>69000</v>
      </c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</row>
    <row r="43" spans="2:23" ht="137.25" customHeight="1">
      <c r="B43" s="117" t="s">
        <v>432</v>
      </c>
      <c r="C43" s="118" t="s">
        <v>433</v>
      </c>
      <c r="D43" s="132"/>
      <c r="E43" s="176" t="s">
        <v>434</v>
      </c>
      <c r="F43" s="666" t="s">
        <v>435</v>
      </c>
      <c r="G43" s="666" t="s">
        <v>214</v>
      </c>
      <c r="H43" s="173">
        <f>I43+J43</f>
        <v>2718790</v>
      </c>
      <c r="I43" s="173">
        <v>2649790</v>
      </c>
      <c r="J43" s="173">
        <v>69000</v>
      </c>
      <c r="K43" s="173">
        <v>69000</v>
      </c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</row>
    <row r="44" spans="2:23" ht="68.25" customHeight="1">
      <c r="B44" s="150" t="s">
        <v>436</v>
      </c>
      <c r="C44" s="149">
        <v>3031</v>
      </c>
      <c r="D44" s="177" t="s">
        <v>437</v>
      </c>
      <c r="E44" s="178" t="s">
        <v>438</v>
      </c>
      <c r="F44" s="667"/>
      <c r="G44" s="667"/>
      <c r="H44" s="173">
        <v>69840</v>
      </c>
      <c r="I44" s="173">
        <v>840</v>
      </c>
      <c r="J44" s="173">
        <v>69000</v>
      </c>
      <c r="K44" s="173">
        <v>69000</v>
      </c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</row>
    <row r="45" spans="2:23" ht="67.5" customHeight="1">
      <c r="B45" s="148" t="s">
        <v>439</v>
      </c>
      <c r="C45" s="179">
        <v>3032</v>
      </c>
      <c r="D45" s="180" t="s">
        <v>440</v>
      </c>
      <c r="E45" s="181" t="s">
        <v>441</v>
      </c>
      <c r="F45" s="667"/>
      <c r="G45" s="667"/>
      <c r="H45" s="173">
        <v>157200</v>
      </c>
      <c r="I45" s="173">
        <v>157200</v>
      </c>
      <c r="J45" s="173"/>
      <c r="K45" s="173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</row>
    <row r="46" spans="2:23" ht="93" customHeight="1">
      <c r="B46" s="148" t="s">
        <v>442</v>
      </c>
      <c r="C46" s="149">
        <v>3033</v>
      </c>
      <c r="D46" s="177" t="s">
        <v>440</v>
      </c>
      <c r="E46" s="178" t="s">
        <v>443</v>
      </c>
      <c r="F46" s="667"/>
      <c r="G46" s="667"/>
      <c r="H46" s="173">
        <v>2488050</v>
      </c>
      <c r="I46" s="173">
        <v>2488050</v>
      </c>
      <c r="J46" s="173"/>
      <c r="K46" s="173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</row>
    <row r="47" spans="2:23" ht="95.25" customHeight="1">
      <c r="B47" s="148" t="s">
        <v>444</v>
      </c>
      <c r="C47" s="149">
        <v>3035</v>
      </c>
      <c r="D47" s="177" t="s">
        <v>440</v>
      </c>
      <c r="E47" s="178" t="s">
        <v>445</v>
      </c>
      <c r="F47" s="668"/>
      <c r="G47" s="668"/>
      <c r="H47" s="173">
        <v>3700</v>
      </c>
      <c r="I47" s="173">
        <v>3700</v>
      </c>
      <c r="J47" s="173"/>
      <c r="K47" s="173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</row>
    <row r="48" spans="2:23" ht="60" hidden="1">
      <c r="B48" s="182">
        <v>53</v>
      </c>
      <c r="C48" s="183"/>
      <c r="D48" s="184"/>
      <c r="E48" s="185" t="s">
        <v>446</v>
      </c>
      <c r="F48" s="186"/>
      <c r="G48" s="187"/>
      <c r="H48" s="188"/>
      <c r="I48" s="188"/>
      <c r="J48" s="188"/>
      <c r="K48" s="188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</row>
    <row r="49" spans="2:23" ht="45.75" customHeight="1" hidden="1">
      <c r="B49" s="182"/>
      <c r="C49" s="183" t="s">
        <v>447</v>
      </c>
      <c r="D49" s="184" t="s">
        <v>391</v>
      </c>
      <c r="E49" s="189" t="s">
        <v>448</v>
      </c>
      <c r="F49" s="190" t="s">
        <v>449</v>
      </c>
      <c r="G49" s="191"/>
      <c r="H49" s="192"/>
      <c r="I49" s="193"/>
      <c r="J49" s="192"/>
      <c r="K49" s="192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</row>
    <row r="50" spans="2:23" ht="41.25" customHeight="1" hidden="1">
      <c r="B50" s="182">
        <v>76</v>
      </c>
      <c r="C50" s="194"/>
      <c r="D50" s="182"/>
      <c r="E50" s="195" t="s">
        <v>451</v>
      </c>
      <c r="F50" s="114"/>
      <c r="G50" s="115"/>
      <c r="H50" s="196"/>
      <c r="I50" s="197"/>
      <c r="J50" s="196"/>
      <c r="K50" s="196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</row>
    <row r="51" spans="2:23" ht="69" customHeight="1" hidden="1">
      <c r="B51" s="198"/>
      <c r="C51" s="199">
        <v>250380</v>
      </c>
      <c r="D51" s="200" t="s">
        <v>346</v>
      </c>
      <c r="E51" s="201" t="s">
        <v>452</v>
      </c>
      <c r="F51" s="202" t="s">
        <v>453</v>
      </c>
      <c r="G51" s="203"/>
      <c r="H51" s="204"/>
      <c r="I51" s="205"/>
      <c r="J51" s="204"/>
      <c r="K51" s="204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</row>
    <row r="52" spans="2:23" ht="36.75" customHeight="1">
      <c r="B52" s="629" t="s">
        <v>454</v>
      </c>
      <c r="C52" s="623">
        <v>3160</v>
      </c>
      <c r="D52" s="627" t="s">
        <v>408</v>
      </c>
      <c r="E52" s="625" t="s">
        <v>455</v>
      </c>
      <c r="F52" s="650" t="s">
        <v>456</v>
      </c>
      <c r="G52" s="650" t="s">
        <v>111</v>
      </c>
      <c r="H52" s="654">
        <v>295000</v>
      </c>
      <c r="I52" s="654">
        <v>295000</v>
      </c>
      <c r="J52" s="209"/>
      <c r="K52" s="209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</row>
    <row r="53" spans="2:23" ht="58.5" customHeight="1">
      <c r="B53" s="630"/>
      <c r="C53" s="624"/>
      <c r="D53" s="628"/>
      <c r="E53" s="626"/>
      <c r="F53" s="651"/>
      <c r="G53" s="651"/>
      <c r="H53" s="655"/>
      <c r="I53" s="655"/>
      <c r="J53" s="210"/>
      <c r="K53" s="210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</row>
    <row r="54" spans="2:23" ht="216.75" customHeight="1">
      <c r="B54" s="206" t="s">
        <v>457</v>
      </c>
      <c r="C54" s="211">
        <v>3180</v>
      </c>
      <c r="D54" s="207" t="s">
        <v>387</v>
      </c>
      <c r="E54" s="212" t="s">
        <v>458</v>
      </c>
      <c r="F54" s="213" t="s">
        <v>459</v>
      </c>
      <c r="G54" s="213" t="s">
        <v>215</v>
      </c>
      <c r="H54" s="214">
        <v>247300</v>
      </c>
      <c r="I54" s="214">
        <v>247300</v>
      </c>
      <c r="J54" s="214"/>
      <c r="K54" s="214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</row>
    <row r="55" spans="2:23" ht="48.75" customHeight="1">
      <c r="B55" s="206" t="s">
        <v>460</v>
      </c>
      <c r="C55" s="141">
        <v>3190</v>
      </c>
      <c r="D55" s="200"/>
      <c r="E55" s="208" t="s">
        <v>461</v>
      </c>
      <c r="F55" s="648" t="s">
        <v>462</v>
      </c>
      <c r="G55" s="648" t="s">
        <v>537</v>
      </c>
      <c r="H55" s="652">
        <v>91100</v>
      </c>
      <c r="I55" s="654">
        <v>91100</v>
      </c>
      <c r="J55" s="215"/>
      <c r="K55" s="215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</row>
    <row r="56" spans="2:23" ht="108" customHeight="1">
      <c r="B56" s="216" t="s">
        <v>463</v>
      </c>
      <c r="C56" s="217">
        <v>3192</v>
      </c>
      <c r="D56" s="218">
        <v>1030</v>
      </c>
      <c r="E56" s="219" t="s">
        <v>464</v>
      </c>
      <c r="F56" s="649"/>
      <c r="G56" s="649"/>
      <c r="H56" s="653"/>
      <c r="I56" s="655"/>
      <c r="J56" s="220"/>
      <c r="K56" s="220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</row>
    <row r="57" spans="2:23" ht="111" customHeight="1">
      <c r="B57" s="112">
        <v>3700000</v>
      </c>
      <c r="C57" s="141"/>
      <c r="D57" s="106"/>
      <c r="E57" s="221" t="s">
        <v>465</v>
      </c>
      <c r="F57" s="141"/>
      <c r="G57" s="222"/>
      <c r="H57" s="160">
        <v>6550000</v>
      </c>
      <c r="I57" s="161">
        <f>I58</f>
        <v>5511400</v>
      </c>
      <c r="J57" s="161">
        <f>J58</f>
        <v>1038600</v>
      </c>
      <c r="K57" s="161">
        <f>K58</f>
        <v>1038600</v>
      </c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</row>
    <row r="58" spans="2:23" ht="135" customHeight="1">
      <c r="B58" s="223" t="s">
        <v>466</v>
      </c>
      <c r="C58" s="140"/>
      <c r="D58" s="106"/>
      <c r="E58" s="224" t="s">
        <v>465</v>
      </c>
      <c r="F58" s="141"/>
      <c r="G58" s="222"/>
      <c r="H58" s="160">
        <v>6550000</v>
      </c>
      <c r="I58" s="161">
        <f>I59+I60</f>
        <v>5511400</v>
      </c>
      <c r="J58" s="161">
        <f>J59+J60</f>
        <v>1038600</v>
      </c>
      <c r="K58" s="161">
        <f>K59+K60</f>
        <v>1038600</v>
      </c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</row>
    <row r="59" spans="2:23" ht="139.5" customHeight="1">
      <c r="B59" s="225">
        <v>3719800</v>
      </c>
      <c r="C59" s="140">
        <v>9800</v>
      </c>
      <c r="D59" s="106" t="s">
        <v>346</v>
      </c>
      <c r="E59" s="140" t="s">
        <v>467</v>
      </c>
      <c r="F59" s="141" t="s">
        <v>468</v>
      </c>
      <c r="G59" s="141" t="s">
        <v>49</v>
      </c>
      <c r="H59" s="142">
        <v>4500000</v>
      </c>
      <c r="I59" s="143">
        <v>4500000</v>
      </c>
      <c r="J59" s="142"/>
      <c r="K59" s="142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</row>
    <row r="60" spans="2:23" ht="127.5" customHeight="1">
      <c r="B60" s="225"/>
      <c r="C60" s="140"/>
      <c r="D60" s="111"/>
      <c r="E60" s="226" t="s">
        <v>542</v>
      </c>
      <c r="F60" s="396" t="s">
        <v>472</v>
      </c>
      <c r="G60" s="145" t="s">
        <v>541</v>
      </c>
      <c r="H60" s="146">
        <v>2050000</v>
      </c>
      <c r="I60" s="147">
        <f>H60-J60</f>
        <v>1011400</v>
      </c>
      <c r="J60" s="146">
        <f>K60</f>
        <v>1038600</v>
      </c>
      <c r="K60" s="146">
        <f>K62+K63+K64+K65+K66+K67</f>
        <v>1038600</v>
      </c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</row>
    <row r="61" spans="2:23" ht="75" customHeight="1">
      <c r="B61" s="225">
        <v>3719770</v>
      </c>
      <c r="C61" s="140">
        <v>9770</v>
      </c>
      <c r="D61" s="111" t="s">
        <v>346</v>
      </c>
      <c r="E61" s="226" t="s">
        <v>543</v>
      </c>
      <c r="F61" s="617"/>
      <c r="G61" s="617"/>
      <c r="H61" s="146">
        <f>H60-H62-H63-H64-H65-H66-H67</f>
        <v>0</v>
      </c>
      <c r="I61" s="147">
        <f>H61</f>
        <v>0</v>
      </c>
      <c r="J61" s="146"/>
      <c r="K61" s="146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</row>
    <row r="62" spans="2:23" ht="57" customHeight="1">
      <c r="B62" s="225">
        <v>3719770</v>
      </c>
      <c r="C62" s="140">
        <v>9770</v>
      </c>
      <c r="D62" s="111" t="s">
        <v>346</v>
      </c>
      <c r="E62" s="226" t="s">
        <v>469</v>
      </c>
      <c r="F62" s="618"/>
      <c r="G62" s="618"/>
      <c r="H62" s="146">
        <f aca="true" t="shared" si="0" ref="H62:H67">I62+J62</f>
        <v>433000</v>
      </c>
      <c r="I62" s="147">
        <v>433000</v>
      </c>
      <c r="J62" s="146"/>
      <c r="K62" s="146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</row>
    <row r="63" spans="2:23" ht="153.75">
      <c r="B63" s="225" t="s">
        <v>412</v>
      </c>
      <c r="C63" s="140" t="s">
        <v>413</v>
      </c>
      <c r="D63" s="111" t="s">
        <v>414</v>
      </c>
      <c r="E63" s="226" t="s">
        <v>415</v>
      </c>
      <c r="F63" s="618"/>
      <c r="G63" s="618"/>
      <c r="H63" s="146">
        <f t="shared" si="0"/>
        <v>470000</v>
      </c>
      <c r="I63" s="147">
        <v>351000</v>
      </c>
      <c r="J63" s="146">
        <v>119000</v>
      </c>
      <c r="K63" s="146">
        <v>119000</v>
      </c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</row>
    <row r="64" spans="2:23" ht="57" customHeight="1">
      <c r="B64" s="225" t="s">
        <v>77</v>
      </c>
      <c r="C64" s="140" t="s">
        <v>78</v>
      </c>
      <c r="D64" s="111" t="s">
        <v>79</v>
      </c>
      <c r="E64" s="226" t="s">
        <v>80</v>
      </c>
      <c r="F64" s="618"/>
      <c r="G64" s="618"/>
      <c r="H64" s="146">
        <f t="shared" si="0"/>
        <v>101400</v>
      </c>
      <c r="I64" s="147">
        <v>44400</v>
      </c>
      <c r="J64" s="146">
        <v>57000</v>
      </c>
      <c r="K64" s="146">
        <v>57000</v>
      </c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</row>
    <row r="65" spans="2:23" ht="90" customHeight="1">
      <c r="B65" s="225" t="s">
        <v>359</v>
      </c>
      <c r="C65" s="140" t="s">
        <v>360</v>
      </c>
      <c r="D65" s="111" t="s">
        <v>81</v>
      </c>
      <c r="E65" s="226" t="s">
        <v>361</v>
      </c>
      <c r="F65" s="618"/>
      <c r="G65" s="618"/>
      <c r="H65" s="146">
        <f t="shared" si="0"/>
        <v>211600</v>
      </c>
      <c r="I65" s="147">
        <v>183000</v>
      </c>
      <c r="J65" s="146">
        <v>28600</v>
      </c>
      <c r="K65" s="146">
        <v>28600</v>
      </c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</row>
    <row r="66" spans="2:23" ht="57" customHeight="1">
      <c r="B66" s="225" t="s">
        <v>235</v>
      </c>
      <c r="C66" s="140" t="s">
        <v>236</v>
      </c>
      <c r="D66" s="111" t="s">
        <v>237</v>
      </c>
      <c r="E66" s="226" t="s">
        <v>238</v>
      </c>
      <c r="F66" s="618"/>
      <c r="G66" s="618"/>
      <c r="H66" s="146">
        <f t="shared" si="0"/>
        <v>57000</v>
      </c>
      <c r="I66" s="147"/>
      <c r="J66" s="146">
        <v>57000</v>
      </c>
      <c r="K66" s="146">
        <v>57000</v>
      </c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</row>
    <row r="67" spans="2:23" ht="56.25" customHeight="1">
      <c r="B67" s="225" t="s">
        <v>544</v>
      </c>
      <c r="C67" s="140" t="s">
        <v>208</v>
      </c>
      <c r="D67" s="111" t="s">
        <v>352</v>
      </c>
      <c r="E67" s="226" t="s">
        <v>206</v>
      </c>
      <c r="F67" s="618"/>
      <c r="G67" s="618"/>
      <c r="H67" s="146">
        <f t="shared" si="0"/>
        <v>777000</v>
      </c>
      <c r="I67" s="147"/>
      <c r="J67" s="146">
        <v>777000</v>
      </c>
      <c r="K67" s="146">
        <v>777000</v>
      </c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</row>
    <row r="68" spans="2:23" ht="30.75" hidden="1">
      <c r="B68" s="225"/>
      <c r="C68" s="140"/>
      <c r="D68" s="111"/>
      <c r="E68" s="226"/>
      <c r="F68" s="619"/>
      <c r="G68" s="619"/>
      <c r="H68" s="146"/>
      <c r="I68" s="147"/>
      <c r="J68" s="146"/>
      <c r="K68" s="146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</row>
    <row r="69" spans="2:23" ht="35.25" customHeight="1">
      <c r="B69" s="227" t="s">
        <v>474</v>
      </c>
      <c r="C69" s="140" t="s">
        <v>474</v>
      </c>
      <c r="D69" s="227" t="s">
        <v>474</v>
      </c>
      <c r="E69" s="228" t="s">
        <v>338</v>
      </c>
      <c r="F69" s="227" t="s">
        <v>474</v>
      </c>
      <c r="G69" s="227" t="s">
        <v>473</v>
      </c>
      <c r="H69" s="455">
        <f>H57+H41+H32+H13+H8</f>
        <v>17679972.4</v>
      </c>
      <c r="I69" s="229">
        <f>I57+I41+I32+I13+I8</f>
        <v>15411336</v>
      </c>
      <c r="J69" s="368">
        <f>J57+J41+J32+J13+J8</f>
        <v>2268636.4</v>
      </c>
      <c r="K69" s="368">
        <f>K57+K41+K32+K13+K8</f>
        <v>2241636.4</v>
      </c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</row>
    <row r="70" spans="2:23" ht="21.75" customHeight="1">
      <c r="B70" s="230"/>
      <c r="C70" s="230"/>
      <c r="D70" s="230"/>
      <c r="E70" s="231"/>
      <c r="F70" s="231"/>
      <c r="G70" s="231"/>
      <c r="H70" s="231"/>
      <c r="I70" s="231"/>
      <c r="J70" s="231"/>
      <c r="K70" s="23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</row>
    <row r="71" spans="3:23" ht="30.75">
      <c r="C71" s="232"/>
      <c r="E71" s="559" t="s">
        <v>316</v>
      </c>
      <c r="F71" s="559"/>
      <c r="G71" s="559"/>
      <c r="H71" s="559"/>
      <c r="I71" s="559"/>
      <c r="J71" s="559"/>
      <c r="K71" s="559"/>
      <c r="L71" s="559"/>
      <c r="M71" s="559"/>
      <c r="N71" s="559"/>
      <c r="O71" s="559"/>
      <c r="P71" s="559"/>
      <c r="Q71" s="559"/>
      <c r="R71" s="559"/>
      <c r="S71" s="559"/>
      <c r="T71" s="559"/>
      <c r="U71" s="559"/>
      <c r="V71" s="559"/>
      <c r="W71" s="559"/>
    </row>
    <row r="72" spans="12:23" ht="12.75"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</row>
    <row r="73" spans="12:23" ht="12.75"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</row>
    <row r="74" spans="12:23" ht="12.75"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</row>
    <row r="75" spans="12:23" ht="12.75"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</row>
    <row r="76" spans="12:23" ht="12.75"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</row>
    <row r="77" spans="12:23" ht="12.75"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</row>
    <row r="78" spans="12:23" ht="12.75"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</row>
    <row r="79" spans="12:23" ht="12.75"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</row>
    <row r="80" spans="12:23" ht="12.75"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</row>
    <row r="81" spans="12:23" ht="12.75"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</row>
    <row r="82" spans="12:23" ht="12.75"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</row>
    <row r="83" spans="12:23" ht="12.75"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</row>
    <row r="84" spans="12:23" ht="12.75"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</row>
    <row r="85" spans="12:23" ht="12.75"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</row>
    <row r="86" spans="12:23" ht="12.75"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</row>
    <row r="87" spans="12:23" ht="12.75"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</row>
    <row r="88" spans="12:23" ht="12.75"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</row>
    <row r="89" spans="12:23" ht="12.75"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</row>
    <row r="90" spans="12:23" ht="12.75"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</row>
    <row r="91" spans="12:23" ht="12.75"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</row>
    <row r="92" spans="12:23" ht="12.75"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</row>
    <row r="93" spans="12:23" ht="12.75"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</row>
    <row r="94" spans="12:23" ht="12.75"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</row>
    <row r="95" spans="12:23" ht="12.75"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</row>
    <row r="96" spans="12:23" ht="12.75"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</row>
    <row r="97" spans="12:23" ht="12.75"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</row>
    <row r="98" spans="12:23" ht="12.75"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</row>
    <row r="99" spans="12:23" ht="12.75"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</row>
    <row r="100" spans="12:23" ht="12.75"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</row>
    <row r="101" spans="12:23" ht="12.75"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</row>
    <row r="102" spans="12:23" ht="12.75"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</row>
    <row r="103" spans="12:23" ht="12.75"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</row>
    <row r="104" spans="12:23" ht="12.75"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</row>
    <row r="105" spans="12:23" ht="12.75"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</row>
    <row r="106" spans="12:23" ht="12.75"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</row>
    <row r="107" spans="12:23" ht="12.75"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</row>
    <row r="108" spans="12:23" ht="12.75"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</row>
    <row r="109" spans="12:23" ht="12.75"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</row>
    <row r="110" spans="12:23" ht="12.75"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</row>
    <row r="111" spans="12:23" ht="12.75"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</row>
    <row r="112" spans="12:23" ht="12.75"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</row>
    <row r="113" spans="12:23" ht="12.75"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</row>
    <row r="114" spans="12:23" ht="12.75"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</row>
    <row r="115" spans="12:23" ht="12.75"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</row>
    <row r="116" spans="12:23" ht="12.75"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</row>
    <row r="117" spans="12:23" ht="12.75"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</row>
    <row r="118" spans="12:23" ht="12.75"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</row>
    <row r="119" spans="12:23" ht="12.75"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</row>
    <row r="120" spans="12:23" ht="12.75"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</row>
    <row r="121" spans="12:23" ht="12.75"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</row>
    <row r="122" spans="12:23" ht="12.75"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</row>
    <row r="123" spans="12:23" ht="12.75"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</row>
    <row r="124" spans="12:23" ht="12.75"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</row>
    <row r="125" spans="12:23" ht="12.75"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</row>
    <row r="126" spans="12:23" ht="12.75"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</row>
    <row r="127" spans="12:23" ht="12.75"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</row>
    <row r="128" spans="12:23" ht="12.75"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</row>
    <row r="129" spans="12:23" ht="12.75"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</row>
    <row r="130" spans="12:23" ht="12.75"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</row>
    <row r="131" spans="12:23" ht="12.75"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</row>
    <row r="132" spans="12:23" ht="12.75"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</row>
    <row r="133" spans="12:23" ht="12.75"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</row>
    <row r="134" spans="12:23" ht="12.75"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</row>
    <row r="135" spans="12:23" ht="12.75"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</row>
    <row r="136" spans="12:23" ht="12.75"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</row>
    <row r="137" spans="12:23" ht="12.75"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</row>
    <row r="138" spans="12:23" ht="12.75"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</row>
    <row r="139" spans="12:23" ht="12.75"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</row>
    <row r="140" spans="12:23" ht="12.75"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</row>
    <row r="141" spans="12:23" ht="12.75"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</row>
    <row r="142" spans="12:23" ht="12.75"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</row>
    <row r="143" spans="12:23" ht="12.75"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</row>
    <row r="144" spans="12:23" ht="12.75"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</row>
    <row r="145" spans="12:23" ht="12.75"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</row>
    <row r="146" spans="12:23" ht="12.75"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</row>
    <row r="147" spans="12:23" ht="12.75"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</row>
    <row r="148" spans="12:23" ht="12.75"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</row>
    <row r="149" spans="12:23" ht="12.75"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</row>
    <row r="150" spans="12:23" ht="12.75"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</row>
    <row r="151" spans="12:23" ht="12.75"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</row>
    <row r="152" spans="12:23" ht="12.75"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</row>
    <row r="153" spans="12:23" ht="12.75"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</row>
    <row r="154" spans="12:23" ht="12.75"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</row>
    <row r="155" spans="12:23" ht="12.75"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</row>
    <row r="156" spans="12:23" ht="12.75"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</row>
    <row r="157" spans="12:23" ht="12.75"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</row>
    <row r="158" spans="12:23" ht="12.75"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</row>
    <row r="159" spans="12:23" ht="12.75"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</row>
    <row r="160" spans="12:23" ht="12.75"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</row>
    <row r="161" spans="12:23" ht="12.75"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</row>
    <row r="162" spans="12:23" ht="12.75"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</row>
    <row r="163" spans="12:23" ht="12.75"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</row>
    <row r="164" spans="12:23" ht="12.75"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</row>
    <row r="165" spans="12:23" ht="12.75"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</row>
    <row r="166" spans="12:23" ht="12.75"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</row>
    <row r="167" spans="12:23" ht="12.75"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</row>
    <row r="168" spans="12:23" ht="12.75"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</row>
    <row r="169" spans="12:23" ht="12.75"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</row>
    <row r="170" spans="12:23" ht="12.75"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</row>
    <row r="171" spans="12:23" ht="12.75"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</row>
    <row r="172" spans="12:23" ht="12.75"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</row>
    <row r="173" spans="12:23" ht="12.75"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</row>
    <row r="174" spans="12:23" ht="12.75"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</row>
    <row r="175" spans="12:23" ht="12.75"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</row>
    <row r="176" spans="12:23" ht="12.75"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</row>
    <row r="177" spans="12:23" ht="12.75"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</row>
    <row r="178" spans="12:23" ht="12.75"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</row>
    <row r="179" spans="12:23" ht="12.75"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</row>
    <row r="180" spans="12:23" ht="12.75"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</row>
    <row r="181" spans="12:23" ht="12.75"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</row>
    <row r="182" spans="12:23" ht="12.75"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</row>
    <row r="183" spans="12:23" ht="12.75"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</row>
    <row r="184" spans="12:23" ht="12.75"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</row>
    <row r="185" spans="12:23" ht="12.75"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</row>
    <row r="186" spans="12:23" ht="12.75"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</row>
    <row r="187" spans="12:23" ht="12.75"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</row>
    <row r="188" spans="12:23" ht="12.75"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</row>
    <row r="189" spans="12:23" ht="12.75"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</row>
    <row r="190" spans="12:23" ht="12.75"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</row>
    <row r="191" spans="12:23" ht="12.75"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</row>
    <row r="192" spans="12:23" ht="12.75"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</row>
    <row r="193" spans="12:23" ht="12.75"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</row>
    <row r="194" spans="12:23" ht="12.75"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</row>
    <row r="195" spans="12:23" ht="12.75"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</row>
    <row r="196" spans="12:23" ht="12.75"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</row>
    <row r="197" spans="12:23" ht="12.75"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</row>
    <row r="198" spans="12:23" ht="12.75"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</row>
    <row r="199" spans="12:23" ht="12.75"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</row>
    <row r="200" spans="12:23" ht="12.75"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</row>
    <row r="201" spans="12:23" ht="12.75"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</row>
    <row r="202" spans="12:23" ht="12.75"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</row>
    <row r="203" spans="12:23" ht="12.75"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</row>
    <row r="204" spans="12:23" ht="12.75"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</row>
    <row r="205" spans="12:23" ht="12.75"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</row>
    <row r="206" spans="12:23" ht="12.75"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</row>
  </sheetData>
  <sheetProtection/>
  <mergeCells count="44">
    <mergeCell ref="F10:F12"/>
    <mergeCell ref="G10:G12"/>
    <mergeCell ref="F34:F35"/>
    <mergeCell ref="F43:F47"/>
    <mergeCell ref="F27:F28"/>
    <mergeCell ref="G43:G47"/>
    <mergeCell ref="J5:K5"/>
    <mergeCell ref="J27:J28"/>
    <mergeCell ref="H27:H28"/>
    <mergeCell ref="G27:G28"/>
    <mergeCell ref="K27:K28"/>
    <mergeCell ref="G5:G6"/>
    <mergeCell ref="H5:H6"/>
    <mergeCell ref="I5:I6"/>
    <mergeCell ref="I27:I28"/>
    <mergeCell ref="E71:W71"/>
    <mergeCell ref="G55:G56"/>
    <mergeCell ref="F55:F56"/>
    <mergeCell ref="F52:F53"/>
    <mergeCell ref="H55:H56"/>
    <mergeCell ref="I55:I56"/>
    <mergeCell ref="G52:G53"/>
    <mergeCell ref="H52:H53"/>
    <mergeCell ref="I52:I53"/>
    <mergeCell ref="F61:F68"/>
    <mergeCell ref="B1:K1"/>
    <mergeCell ref="B3:K3"/>
    <mergeCell ref="F23:F24"/>
    <mergeCell ref="F20:F21"/>
    <mergeCell ref="B5:B6"/>
    <mergeCell ref="C5:C6"/>
    <mergeCell ref="D5:D6"/>
    <mergeCell ref="E5:E6"/>
    <mergeCell ref="F5:F6"/>
    <mergeCell ref="H2:K2"/>
    <mergeCell ref="G61:G68"/>
    <mergeCell ref="B35:B37"/>
    <mergeCell ref="C52:C53"/>
    <mergeCell ref="E52:E53"/>
    <mergeCell ref="D52:D53"/>
    <mergeCell ref="B52:B53"/>
    <mergeCell ref="E35:E37"/>
    <mergeCell ref="C35:C37"/>
    <mergeCell ref="D35:D37"/>
  </mergeCells>
  <printOptions/>
  <pageMargins left="0.44" right="0.42" top="0.38" bottom="0.2755905511811024" header="0.35433070866141736" footer="0.2755905511811024"/>
  <pageSetup fitToHeight="32" horizontalDpi="600" verticalDpi="600" orientation="landscape" paperSize="9" scale="28" r:id="rId1"/>
  <headerFooter alignWithMargins="0">
    <oddFooter>&amp;R&amp;P</oddFooter>
  </headerFooter>
  <rowBreaks count="3" manualBreakCount="3">
    <brk id="26" max="10" man="1"/>
    <brk id="40" max="10" man="1"/>
    <brk id="7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</cp:lastModifiedBy>
  <cp:lastPrinted>2019-09-13T11:47:06Z</cp:lastPrinted>
  <dcterms:created xsi:type="dcterms:W3CDTF">2014-01-17T10:52:16Z</dcterms:created>
  <dcterms:modified xsi:type="dcterms:W3CDTF">2019-09-17T08:27:41Z</dcterms:modified>
  <cp:category/>
  <cp:version/>
  <cp:contentType/>
  <cp:contentStatus/>
</cp:coreProperties>
</file>